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1998 - CURRENT HOME APPLICATION\2026\2026 HOME application draft\"/>
    </mc:Choice>
  </mc:AlternateContent>
  <xr:revisionPtr revIDLastSave="0" documentId="8_{347C7483-6CD4-4C7D-B861-92765041A5F2}" xr6:coauthVersionLast="47" xr6:coauthVersionMax="47" xr10:uidLastSave="{00000000-0000-0000-0000-000000000000}"/>
  <bookViews>
    <workbookView xWindow="-120" yWindow="-120" windowWidth="29040" windowHeight="15720" firstSheet="2" activeTab="2" xr2:uid="{A61298B6-E10C-488D-9A91-1AC8EA7E7DA0}"/>
  </bookViews>
  <sheets>
    <sheet name="Instructions" sheetId="1" r:id="rId1"/>
    <sheet name="Development Budget" sheetId="2" r:id="rId2"/>
    <sheet name="Maximum Cost per Unit" sheetId="3" r:id="rId3"/>
    <sheet name="Profit and Loss" sheetId="4" r:id="rId4"/>
    <sheet name="Unit Distribution and Rents" sheetId="5" r:id="rId5"/>
    <sheet name="Development Expenses" sheetId="6" r:id="rId6"/>
    <sheet name="Loans" sheetId="7" r:id="rId7"/>
    <sheet name="Pro Forma" sheetId="8" r:id="rId8"/>
    <sheet name="Sources"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8" l="1"/>
  <c r="G19" i="8"/>
  <c r="G18" i="8"/>
  <c r="D15" i="8"/>
  <c r="E15" i="8"/>
  <c r="F15" i="8"/>
  <c r="G15" i="8"/>
  <c r="H15" i="8"/>
  <c r="I15" i="8"/>
  <c r="J15" i="8"/>
  <c r="K15" i="8"/>
  <c r="L15" i="8"/>
  <c r="M15" i="8"/>
  <c r="N15" i="8"/>
  <c r="O15" i="8"/>
  <c r="P15" i="8"/>
  <c r="Q15" i="8"/>
  <c r="C15" i="8"/>
  <c r="D6" i="3"/>
  <c r="B58" i="2"/>
  <c r="K21" i="5"/>
  <c r="E21" i="5"/>
  <c r="D18" i="8"/>
  <c r="E22" i="4"/>
  <c r="B10" i="7"/>
  <c r="E18" i="8"/>
  <c r="F18" i="8"/>
  <c r="H18" i="8"/>
  <c r="I18" i="8"/>
  <c r="J18" i="8"/>
  <c r="K18" i="8"/>
  <c r="L18" i="8"/>
  <c r="M18" i="8"/>
  <c r="N18" i="8"/>
  <c r="O18" i="8"/>
  <c r="P18" i="8"/>
  <c r="Q18" i="8"/>
  <c r="C18" i="8"/>
  <c r="B22" i="6"/>
  <c r="C14" i="8" s="1"/>
  <c r="D14" i="8" s="1"/>
  <c r="K8" i="5"/>
  <c r="C10" i="8" s="1"/>
  <c r="C11" i="8" s="1"/>
  <c r="E26" i="4"/>
  <c r="E19" i="4"/>
  <c r="E17" i="4"/>
  <c r="E10" i="4"/>
  <c r="E12" i="4" s="1"/>
  <c r="B14" i="8"/>
  <c r="B11" i="8"/>
  <c r="B10" i="8"/>
  <c r="B18" i="7"/>
  <c r="B19" i="7" s="1"/>
  <c r="B11" i="7"/>
  <c r="G21" i="5"/>
  <c r="B24" i="6" s="1"/>
  <c r="K20" i="5"/>
  <c r="K19" i="5"/>
  <c r="K18" i="5"/>
  <c r="K17" i="5"/>
  <c r="K16" i="5"/>
  <c r="K15" i="5"/>
  <c r="K14" i="5"/>
  <c r="K13" i="5"/>
  <c r="K12" i="5"/>
  <c r="K11" i="5"/>
  <c r="K10" i="5"/>
  <c r="K9" i="5"/>
  <c r="D10" i="4"/>
  <c r="D10" i="3"/>
  <c r="B11" i="3"/>
  <c r="D9" i="3"/>
  <c r="D8" i="3"/>
  <c r="D7" i="3"/>
  <c r="B51" i="2"/>
  <c r="B33" i="2"/>
  <c r="E20" i="4" s="1"/>
  <c r="B26" i="2"/>
  <c r="E18" i="4" s="1"/>
  <c r="B19" i="2"/>
  <c r="D13" i="3" l="1"/>
  <c r="D15" i="3" s="1"/>
  <c r="D19" i="8"/>
  <c r="B25" i="6"/>
  <c r="E21" i="4"/>
  <c r="E23" i="4" s="1"/>
  <c r="E27" i="4" s="1"/>
  <c r="E28" i="4" s="1"/>
  <c r="B27" i="6"/>
  <c r="B53" i="2"/>
  <c r="B57" i="2" s="1"/>
  <c r="D10" i="8"/>
  <c r="C12" i="8"/>
  <c r="F14" i="8" l="1"/>
  <c r="E19" i="8"/>
  <c r="B56" i="2"/>
  <c r="B60" i="2"/>
  <c r="B59" i="2"/>
  <c r="F8" i="3"/>
  <c r="F11" i="3" s="1"/>
  <c r="C16" i="8"/>
  <c r="D11" i="8"/>
  <c r="D12" i="8" s="1"/>
  <c r="D16" i="8" s="1"/>
  <c r="E10" i="8"/>
  <c r="G14" i="8" l="1"/>
  <c r="F19" i="8"/>
  <c r="C19" i="8"/>
  <c r="C20" i="8"/>
  <c r="D20" i="8"/>
  <c r="E11" i="8"/>
  <c r="E12" i="8" s="1"/>
  <c r="E16" i="8" s="1"/>
  <c r="F10" i="8"/>
  <c r="H14" i="8" l="1"/>
  <c r="F11" i="8"/>
  <c r="F12" i="8" s="1"/>
  <c r="F16" i="8" s="1"/>
  <c r="G10" i="8"/>
  <c r="E20" i="8"/>
  <c r="I14" i="8" l="1"/>
  <c r="H19" i="8"/>
  <c r="F20" i="8"/>
  <c r="G11" i="8"/>
  <c r="H10" i="8"/>
  <c r="G12" i="8"/>
  <c r="G16" i="8" s="1"/>
  <c r="J14" i="8" l="1"/>
  <c r="I19" i="8"/>
  <c r="I10" i="8"/>
  <c r="H11" i="8"/>
  <c r="H12" i="8" s="1"/>
  <c r="H16" i="8" s="1"/>
  <c r="G20" i="8"/>
  <c r="K14" i="8" l="1"/>
  <c r="J19" i="8"/>
  <c r="H20" i="8"/>
  <c r="I11" i="8"/>
  <c r="I12" i="8" s="1"/>
  <c r="I16" i="8" s="1"/>
  <c r="J10" i="8"/>
  <c r="L14" i="8" l="1"/>
  <c r="K19" i="8"/>
  <c r="I20" i="8"/>
  <c r="J11" i="8"/>
  <c r="J12" i="8" s="1"/>
  <c r="J16" i="8" s="1"/>
  <c r="K10" i="8"/>
  <c r="M14" i="8" l="1"/>
  <c r="L19" i="8"/>
  <c r="J20" i="8"/>
  <c r="K11" i="8"/>
  <c r="K12" i="8" s="1"/>
  <c r="K16" i="8" s="1"/>
  <c r="L10" i="8"/>
  <c r="N14" i="8" l="1"/>
  <c r="M19" i="8"/>
  <c r="K20" i="8"/>
  <c r="L11" i="8"/>
  <c r="M10" i="8"/>
  <c r="L12" i="8"/>
  <c r="L16" i="8" s="1"/>
  <c r="O14" i="8" l="1"/>
  <c r="N19" i="8"/>
  <c r="L20" i="8"/>
  <c r="N10" i="8"/>
  <c r="M11" i="8"/>
  <c r="M12" i="8" s="1"/>
  <c r="M16" i="8" s="1"/>
  <c r="P14" i="8" l="1"/>
  <c r="O19" i="8"/>
  <c r="M20" i="8"/>
  <c r="N11" i="8"/>
  <c r="N12" i="8" s="1"/>
  <c r="N16" i="8" s="1"/>
  <c r="O10" i="8"/>
  <c r="Q14" i="8" l="1"/>
  <c r="Q19" i="8" s="1"/>
  <c r="P19" i="8"/>
  <c r="N20" i="8"/>
  <c r="P10" i="8"/>
  <c r="O11" i="8"/>
  <c r="O12" i="8" s="1"/>
  <c r="O16" i="8" s="1"/>
  <c r="O20" i="8" l="1"/>
  <c r="Q10" i="8"/>
  <c r="P11" i="8"/>
  <c r="P12" i="8" s="1"/>
  <c r="P16" i="8" s="1"/>
  <c r="P20" i="8" l="1"/>
  <c r="Q11" i="8"/>
  <c r="Q12" i="8" s="1"/>
  <c r="Q16" i="8" s="1"/>
  <c r="Q20" i="8" l="1"/>
</calcChain>
</file>

<file path=xl/sharedStrings.xml><?xml version="1.0" encoding="utf-8"?>
<sst xmlns="http://schemas.openxmlformats.org/spreadsheetml/2006/main" count="212" uniqueCount="190">
  <si>
    <t xml:space="preserve">Instructions </t>
  </si>
  <si>
    <t xml:space="preserve">Information can only be entered into the blue cells. </t>
  </si>
  <si>
    <t xml:space="preserve">Some blue cells in the Development Budget and Development Expenses have been left empty for other expenses not listed. Please be deatiled. "Other" expenses that are not deatiled will not be accepted. </t>
  </si>
  <si>
    <t>Some sheets have formulas that link to other sheets. Please complete all applicable informtion to ensure proper calculations.</t>
  </si>
  <si>
    <t>HOMEBUYER &amp; RENTAL</t>
  </si>
  <si>
    <t>Development Budget</t>
  </si>
  <si>
    <t>Input development costs in the appropriate categories.  Do not input decimals.  Round to the nearest dollar.</t>
  </si>
  <si>
    <t>The worksheet will automatically calculate each subtotal and project totals.  However, verify totals against own information.</t>
  </si>
  <si>
    <t>Totals will automatically calculate.</t>
  </si>
  <si>
    <t>Maximum Cost Per Unit</t>
  </si>
  <si>
    <t>Input the number of units that will be constructed / rehabilitated in the unit column. The maximum per unit will automatically generate.</t>
  </si>
  <si>
    <t>HOMEBUYER ONLY</t>
  </si>
  <si>
    <t>Profit &amp; Loss</t>
  </si>
  <si>
    <t xml:space="preserve">Enter the number of units and the sales price per unit in the blue cells under Revenue. A space has been included to provide cost of sales. </t>
  </si>
  <si>
    <t xml:space="preserve">Total Costs pull from the Development Budget Spread Sheet. </t>
  </si>
  <si>
    <t>RENTAL ONLY</t>
  </si>
  <si>
    <t>Unit Distribution &amp; Rents</t>
  </si>
  <si>
    <t xml:space="preserve">Enter Number of Bedrooms, Number of Bathrooms, Number of Units, and Monthly Rent into the blue cells. </t>
  </si>
  <si>
    <t xml:space="preserve">If number of Bedrooms or Number of Bathrooms is not yet known, give a good faith estimate. </t>
  </si>
  <si>
    <t xml:space="preserve">Please note that rent amouns are contract rents and thus should not include utilities. </t>
  </si>
  <si>
    <t>Development Expenses</t>
  </si>
  <si>
    <t>Input all operating expenses by line item.</t>
  </si>
  <si>
    <t>Loans</t>
  </si>
  <si>
    <t xml:space="preserve">Select if private debt will be used in this project. If private debt will not be used, select 'No'. </t>
  </si>
  <si>
    <t xml:space="preserve">If yes, input the principal amount of the loan, the interest rate, and the term of the loan in years. </t>
  </si>
  <si>
    <t>ProForma</t>
  </si>
  <si>
    <t xml:space="preserve">Input the rates at which rents, and expenses are increasing. Input an estimated vacancy percent amount. </t>
  </si>
  <si>
    <t>DEVELOPMENT BUDGET</t>
  </si>
  <si>
    <t xml:space="preserve">Is this Development Homebuyer or Rental? </t>
  </si>
  <si>
    <t>Neither</t>
  </si>
  <si>
    <t>Itemized Costs</t>
  </si>
  <si>
    <t>Actual Costs</t>
  </si>
  <si>
    <t xml:space="preserve">Sources </t>
  </si>
  <si>
    <t>LAND AND BUILDINGS</t>
  </si>
  <si>
    <t xml:space="preserve">Land   </t>
  </si>
  <si>
    <t>Existing Structures</t>
  </si>
  <si>
    <t>On Site Work</t>
  </si>
  <si>
    <t>Off Site Work</t>
  </si>
  <si>
    <t xml:space="preserve">Demolition </t>
  </si>
  <si>
    <t>2.  SUBTOTAL</t>
  </si>
  <si>
    <t>HARD COSTS</t>
  </si>
  <si>
    <t>New Construction</t>
  </si>
  <si>
    <t>Rehabilitation</t>
  </si>
  <si>
    <t>Amenities</t>
  </si>
  <si>
    <t>3.  SUBTOTAL</t>
  </si>
  <si>
    <t>PROFESSIONAL FEES</t>
  </si>
  <si>
    <t>Architect Fees</t>
  </si>
  <si>
    <t>Engineer</t>
  </si>
  <si>
    <t>Legal</t>
  </si>
  <si>
    <t>4.  SUBTOTAL</t>
  </si>
  <si>
    <t>SOFT COSTS</t>
  </si>
  <si>
    <t>Survey</t>
  </si>
  <si>
    <t>Consultant Fee</t>
  </si>
  <si>
    <t>Construction Loan Interest</t>
  </si>
  <si>
    <t>Construction Loan Fees</t>
  </si>
  <si>
    <t>Permanent Loan Fee</t>
  </si>
  <si>
    <t>Marketing</t>
  </si>
  <si>
    <t>Property Taxes during Construction</t>
  </si>
  <si>
    <t>Work Write-up</t>
  </si>
  <si>
    <t>Environmental</t>
  </si>
  <si>
    <t>Closing Costs</t>
  </si>
  <si>
    <t>Permits</t>
  </si>
  <si>
    <t>Insurance</t>
  </si>
  <si>
    <t>11.  SUBTOTAL</t>
  </si>
  <si>
    <t>TOTAL RESIDENTIAL COSTS</t>
  </si>
  <si>
    <t xml:space="preserve">TOTAL  </t>
  </si>
  <si>
    <t>Soft Costs</t>
  </si>
  <si>
    <t>Number of Units</t>
  </si>
  <si>
    <t>Cost per Unit</t>
  </si>
  <si>
    <t xml:space="preserve"> MAXIMUM COSTS PER UNIT </t>
  </si>
  <si>
    <t>State</t>
  </si>
  <si>
    <t>Number of
Bedrooms</t>
  </si>
  <si>
    <t>Number of
Units</t>
  </si>
  <si>
    <t>Max Development 
Costs per BD size</t>
  </si>
  <si>
    <t># of Bedroom(s)</t>
  </si>
  <si>
    <t>State-240%</t>
  </si>
  <si>
    <t>Total Development Cost</t>
  </si>
  <si>
    <t>Per Unit Development Cost</t>
  </si>
  <si>
    <t xml:space="preserve">  4+</t>
  </si>
  <si>
    <t>Total Allowable Development Costs</t>
  </si>
  <si>
    <t>Maximum Per Unit Allowed</t>
  </si>
  <si>
    <t>PROFIT AND LOSS STATEMENT</t>
  </si>
  <si>
    <t>REVENUE</t>
  </si>
  <si>
    <t># of Units</t>
  </si>
  <si>
    <t>Price per Unit</t>
  </si>
  <si>
    <t>Sale of Housing Unit</t>
  </si>
  <si>
    <t>Total</t>
  </si>
  <si>
    <t>Cost of Sales</t>
  </si>
  <si>
    <t>TOTAL REVENUE</t>
  </si>
  <si>
    <t>COSTS</t>
  </si>
  <si>
    <t>Property Acquisition</t>
  </si>
  <si>
    <t xml:space="preserve">Construction / Rehabilition </t>
  </si>
  <si>
    <t>Site Work</t>
  </si>
  <si>
    <t>Professional Fees</t>
  </si>
  <si>
    <t>Developer Fee</t>
  </si>
  <si>
    <t>TOTAL COSTS</t>
  </si>
  <si>
    <t>Less TOTAL COSTS</t>
  </si>
  <si>
    <t>PROFIT</t>
  </si>
  <si>
    <t>UNIT DISTRIBUTION AND RENTS</t>
  </si>
  <si>
    <t>For a HOME unit, the combination of tenant-paid monthly rent and utilities or utility allowance may not exceed the maximum allowable rents.</t>
  </si>
  <si>
    <t>HOME Units</t>
  </si>
  <si>
    <t>Number of Bedrooms</t>
  </si>
  <si>
    <t>Number of Bathrooms</t>
  </si>
  <si>
    <t>Number of  Units</t>
  </si>
  <si>
    <t>Monthly Contract Rent</t>
  </si>
  <si>
    <t>Total Monthly Rent*</t>
  </si>
  <si>
    <t>Totals:</t>
  </si>
  <si>
    <t>Add as many lines as necessary.</t>
  </si>
  <si>
    <t>OPERATING BUDGET</t>
  </si>
  <si>
    <r>
      <rPr>
        <sz val="10"/>
        <rFont val="Times New Roman"/>
        <family val="1"/>
      </rPr>
      <t xml:space="preserve">Annual Operating Expenses (Estimated as of the </t>
    </r>
    <r>
      <rPr>
        <b/>
        <u/>
        <sz val="10"/>
        <rFont val="Times New Roman"/>
        <family val="1"/>
      </rPr>
      <t>end</t>
    </r>
    <r>
      <rPr>
        <sz val="10"/>
        <rFont val="Times New Roman"/>
        <family val="1"/>
      </rPr>
      <t xml:space="preserve"> of the first full year of operation).  </t>
    </r>
    <r>
      <rPr>
        <b/>
        <u/>
        <sz val="10"/>
        <rFont val="Times New Roman"/>
        <family val="1"/>
      </rPr>
      <t>All</t>
    </r>
    <r>
      <rPr>
        <b/>
        <sz val="10"/>
        <rFont val="Times New Roman"/>
        <family val="1"/>
      </rPr>
      <t xml:space="preserve"> </t>
    </r>
    <r>
      <rPr>
        <sz val="10"/>
        <rFont val="Times New Roman"/>
        <family val="1"/>
      </rPr>
      <t xml:space="preserve">residential expenses must be broken out by line item.  </t>
    </r>
  </si>
  <si>
    <t>Blue Cells May Have Inputs</t>
  </si>
  <si>
    <t>Management Fee</t>
  </si>
  <si>
    <t>Accounting</t>
  </si>
  <si>
    <t>Advertising / Marketing</t>
  </si>
  <si>
    <t>Office Supply/Postage</t>
  </si>
  <si>
    <t>Administrative</t>
  </si>
  <si>
    <t>Electrical</t>
  </si>
  <si>
    <t>Water &amp; Sewer</t>
  </si>
  <si>
    <t>Gas</t>
  </si>
  <si>
    <t>Trash/Garbage</t>
  </si>
  <si>
    <t>Maintenance / Repairs</t>
  </si>
  <si>
    <t>Property Tax</t>
  </si>
  <si>
    <t>Security</t>
  </si>
  <si>
    <t>NUMBER OF UNITS</t>
  </si>
  <si>
    <t>ANNUAL OPERATING EXPENSES PER UNIT</t>
  </si>
  <si>
    <t>LOANS</t>
  </si>
  <si>
    <t>Does this Development use private debt?</t>
  </si>
  <si>
    <t>No</t>
  </si>
  <si>
    <t xml:space="preserve">Loan #1 </t>
  </si>
  <si>
    <t>Principal Amount</t>
  </si>
  <si>
    <t>Interest Rate</t>
  </si>
  <si>
    <t>Amortization in years</t>
  </si>
  <si>
    <t>No. of payments</t>
  </si>
  <si>
    <t>Annual Debt Service</t>
  </si>
  <si>
    <t xml:space="preserve">Loan #2 </t>
  </si>
  <si>
    <t>PRO FORMA</t>
  </si>
  <si>
    <t>Annual Income Increase Rate</t>
  </si>
  <si>
    <t xml:space="preserve">Vacancy Rate </t>
  </si>
  <si>
    <t>Annual Increase in Expenses</t>
  </si>
  <si>
    <t>%</t>
  </si>
  <si>
    <t>Year 1</t>
  </si>
  <si>
    <t>Year 2</t>
  </si>
  <si>
    <t>Year 3</t>
  </si>
  <si>
    <t>Year 4</t>
  </si>
  <si>
    <t>Year 5</t>
  </si>
  <si>
    <t>Year 6</t>
  </si>
  <si>
    <t>Year 7</t>
  </si>
  <si>
    <t>Year 8</t>
  </si>
  <si>
    <t>Year 9</t>
  </si>
  <si>
    <t>Year 10</t>
  </si>
  <si>
    <t>Year 11</t>
  </si>
  <si>
    <t>Year 12</t>
  </si>
  <si>
    <t>Year 13</t>
  </si>
  <si>
    <t>Year 14</t>
  </si>
  <si>
    <t>Year 15</t>
  </si>
  <si>
    <t>Home Gross Residential Income</t>
  </si>
  <si>
    <t>less: vacancy</t>
  </si>
  <si>
    <t>Net Income</t>
  </si>
  <si>
    <t>less:</t>
  </si>
  <si>
    <t xml:space="preserve">       Annual Operating Expenses </t>
  </si>
  <si>
    <t>Net annual Operating Income (NOI)</t>
  </si>
  <si>
    <t>less: Annual Debt Service</t>
  </si>
  <si>
    <t>Annual Cash Flow</t>
  </si>
  <si>
    <t>Debt Service Ratio</t>
  </si>
  <si>
    <t>Sources</t>
  </si>
  <si>
    <t xml:space="preserve">HOME </t>
  </si>
  <si>
    <t>Equity</t>
  </si>
  <si>
    <t>Market Rate Loan</t>
  </si>
  <si>
    <t>LIHTC</t>
  </si>
  <si>
    <t xml:space="preserve">NHTF </t>
  </si>
  <si>
    <t>Answer</t>
  </si>
  <si>
    <t>Yes</t>
  </si>
  <si>
    <t xml:space="preserve">Answer </t>
  </si>
  <si>
    <t>Homebuyer</t>
  </si>
  <si>
    <t>Rental</t>
  </si>
  <si>
    <r>
      <t xml:space="preserve">Print all sheets (except this one) and insert into the Application </t>
    </r>
    <r>
      <rPr>
        <b/>
        <sz val="12"/>
        <color rgb="FFFF0000"/>
        <rFont val="Times New Roman"/>
        <family val="1"/>
      </rPr>
      <t>Tab 11.</t>
    </r>
    <r>
      <rPr>
        <b/>
        <sz val="12"/>
        <rFont val="Times New Roman"/>
        <family val="1"/>
      </rPr>
      <t xml:space="preserve">  Some sheets are specific to an activity type. </t>
    </r>
  </si>
  <si>
    <t xml:space="preserve">Owner Paid / Pre-paid </t>
  </si>
  <si>
    <t>Appraisal</t>
  </si>
  <si>
    <t xml:space="preserve">REPLACEMENT RESERVE </t>
  </si>
  <si>
    <t xml:space="preserve">       Replacement Reserve</t>
  </si>
  <si>
    <t xml:space="preserve">Number of Square feet per Unit </t>
  </si>
  <si>
    <t xml:space="preserve">Cost per Square foot </t>
  </si>
  <si>
    <t xml:space="preserve">If a cost is not HOME eligible, another source must be available to cover the expense. </t>
  </si>
  <si>
    <t>Grounds Keeping</t>
  </si>
  <si>
    <t xml:space="preserve">Legal </t>
  </si>
  <si>
    <t>TOTAL ANNUAL OPERATING EXPENSES</t>
  </si>
  <si>
    <t>Inspection Fee</t>
  </si>
  <si>
    <t xml:space="preserve">If Land has been pre-purchased prior to the application, do not include the cost of land in the budget. </t>
  </si>
  <si>
    <t xml:space="preserve">List all Development costs (including non-HOME units).  </t>
  </si>
  <si>
    <t>Landscaping and Fence work should be recorded as Amenities.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</si>
</sst>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0"/>
    <numFmt numFmtId="165" formatCode="_(* #,##0_);_(* \(#,##0\);_(* &quot;-&quot;??_);_(@_)"/>
    <numFmt numFmtId="166" formatCode="0.0%"/>
    <numFmt numFmtId="167" formatCode="0.0000"/>
  </numFmts>
  <fonts count="36" x14ac:knownFonts="1">
    <font>
      <sz val="11"/>
      <color theme="1"/>
      <name val="Aptos Narrow"/>
      <family val="2"/>
      <scheme val="minor"/>
    </font>
    <font>
      <sz val="11"/>
      <color theme="1"/>
      <name val="Aptos Narrow"/>
      <family val="2"/>
      <scheme val="minor"/>
    </font>
    <font>
      <b/>
      <sz val="12"/>
      <name val="Times New Roman"/>
      <family val="1"/>
    </font>
    <font>
      <b/>
      <u/>
      <sz val="12"/>
      <name val="Times New Roman"/>
      <family val="1"/>
    </font>
    <font>
      <sz val="12"/>
      <name val="Times New Roman"/>
      <family val="1"/>
    </font>
    <font>
      <b/>
      <sz val="12"/>
      <color rgb="FFFF0000"/>
      <name val="Times New Roman"/>
      <family val="1"/>
    </font>
    <font>
      <sz val="10"/>
      <name val="Times New Roman"/>
      <family val="1"/>
    </font>
    <font>
      <b/>
      <sz val="10"/>
      <name val="Times New Roman"/>
      <family val="1"/>
    </font>
    <font>
      <b/>
      <sz val="11"/>
      <name val="Times New Roman"/>
      <family val="1"/>
    </font>
    <font>
      <sz val="10"/>
      <name val="Arial"/>
      <family val="2"/>
    </font>
    <font>
      <b/>
      <sz val="12"/>
      <name val="Arial"/>
      <family val="2"/>
    </font>
    <font>
      <b/>
      <sz val="10"/>
      <name val="Arial"/>
      <family val="2"/>
    </font>
    <font>
      <b/>
      <u/>
      <sz val="10"/>
      <name val="Times New Roman"/>
      <family val="1"/>
    </font>
    <font>
      <b/>
      <u/>
      <sz val="11"/>
      <name val="Times New Roman"/>
      <family val="1"/>
    </font>
    <font>
      <sz val="12"/>
      <name val="Arial"/>
      <family val="2"/>
    </font>
    <font>
      <b/>
      <u/>
      <sz val="10"/>
      <name val="Arial"/>
      <family val="2"/>
    </font>
    <font>
      <sz val="14"/>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0000"/>
      <name val="Arial"/>
      <family val="2"/>
    </font>
    <font>
      <sz val="12"/>
      <color rgb="FFFF0000"/>
      <name val="Times New Roman"/>
      <family val="1"/>
    </font>
  </fonts>
  <fills count="29">
    <fill>
      <patternFill patternType="none"/>
    </fill>
    <fill>
      <patternFill patternType="gray125"/>
    </fill>
    <fill>
      <patternFill patternType="solid">
        <fgColor rgb="FFCCFFFF"/>
        <bgColor indexed="64"/>
      </patternFill>
    </fill>
    <fill>
      <patternFill patternType="solid">
        <fgColor indexed="22"/>
        <bgColor indexed="64"/>
      </patternFill>
    </fill>
    <fill>
      <patternFill patternType="solid">
        <fgColor theme="0" tint="-0.249977111117893"/>
        <bgColor indexed="64"/>
      </patternFill>
    </fill>
    <fill>
      <patternFill patternType="solid">
        <fgColor theme="1"/>
        <bgColor indexed="64"/>
      </patternFill>
    </fill>
    <fill>
      <patternFill patternType="solid">
        <fgColor indexed="4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double">
        <color indexed="64"/>
      </left>
      <right style="medium">
        <color indexed="64"/>
      </right>
      <top/>
      <bottom style="medium">
        <color indexed="64"/>
      </bottom>
      <diagonal/>
    </border>
    <border>
      <left/>
      <right/>
      <top/>
      <bottom style="medium">
        <color indexed="64"/>
      </bottom>
      <diagonal/>
    </border>
    <border>
      <left style="double">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double">
        <color indexed="64"/>
      </bottom>
      <diagonal/>
    </border>
    <border>
      <left/>
      <right/>
      <top style="double">
        <color indexed="64"/>
      </top>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1">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6" borderId="0" applyNumberFormat="0" applyBorder="0" applyAlignment="0" applyProtection="0"/>
    <xf numFmtId="0" fontId="18" fillId="17"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4" borderId="0" applyNumberFormat="0" applyBorder="0" applyAlignment="0" applyProtection="0"/>
    <xf numFmtId="0" fontId="19" fillId="8" borderId="0" applyNumberFormat="0" applyBorder="0" applyAlignment="0" applyProtection="0"/>
    <xf numFmtId="0" fontId="20" fillId="25" borderId="52" applyNumberFormat="0" applyAlignment="0" applyProtection="0"/>
    <xf numFmtId="0" fontId="21" fillId="26" borderId="53" applyNumberFormat="0" applyAlignment="0" applyProtection="0"/>
    <xf numFmtId="43" fontId="9"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xf numFmtId="0" fontId="23" fillId="9" borderId="0" applyNumberFormat="0" applyBorder="0" applyAlignment="0" applyProtection="0"/>
    <xf numFmtId="0" fontId="24" fillId="0" borderId="54" applyNumberFormat="0" applyFill="0" applyAlignment="0" applyProtection="0"/>
    <xf numFmtId="0" fontId="25" fillId="0" borderId="55" applyNumberFormat="0" applyFill="0" applyAlignment="0" applyProtection="0"/>
    <xf numFmtId="0" fontId="26" fillId="0" borderId="56" applyNumberFormat="0" applyFill="0" applyAlignment="0" applyProtection="0"/>
    <xf numFmtId="0" fontId="26" fillId="0" borderId="0" applyNumberFormat="0" applyFill="0" applyBorder="0" applyAlignment="0" applyProtection="0"/>
    <xf numFmtId="0" fontId="27" fillId="12" borderId="52" applyNumberFormat="0" applyAlignment="0" applyProtection="0"/>
    <xf numFmtId="0" fontId="28" fillId="0" borderId="57" applyNumberFormat="0" applyFill="0" applyAlignment="0" applyProtection="0"/>
    <xf numFmtId="0" fontId="29" fillId="27" borderId="0" applyNumberFormat="0" applyBorder="0" applyAlignment="0" applyProtection="0"/>
    <xf numFmtId="0" fontId="1" fillId="0" borderId="0"/>
    <xf numFmtId="0" fontId="9" fillId="28" borderId="58" applyNumberFormat="0" applyFont="0" applyAlignment="0" applyProtection="0"/>
    <xf numFmtId="0" fontId="30" fillId="25" borderId="59" applyNumberFormat="0" applyAlignment="0" applyProtection="0"/>
    <xf numFmtId="9" fontId="9" fillId="0" borderId="0" applyFont="0" applyFill="0" applyBorder="0" applyAlignment="0" applyProtection="0"/>
    <xf numFmtId="0" fontId="31" fillId="0" borderId="0" applyNumberFormat="0" applyFill="0" applyBorder="0" applyAlignment="0" applyProtection="0"/>
    <xf numFmtId="0" fontId="32" fillId="0" borderId="60" applyNumberFormat="0" applyFill="0" applyAlignment="0" applyProtection="0"/>
    <xf numFmtId="0" fontId="33" fillId="0" borderId="0" applyNumberFormat="0" applyFill="0" applyBorder="0" applyAlignment="0" applyProtection="0"/>
  </cellStyleXfs>
  <cellXfs count="182">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0" xfId="0" applyFont="1"/>
    <xf numFmtId="0" fontId="7" fillId="0" borderId="0" xfId="0" applyFont="1"/>
    <xf numFmtId="0" fontId="6" fillId="0" borderId="0" xfId="0" applyFont="1" applyAlignment="1">
      <alignment horizontal="center"/>
    </xf>
    <xf numFmtId="38" fontId="6" fillId="2" borderId="4" xfId="0" applyNumberFormat="1" applyFont="1" applyFill="1" applyBorder="1"/>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6" fillId="0" borderId="10" xfId="0" applyFont="1" applyBorder="1" applyAlignment="1">
      <alignment wrapText="1"/>
    </xf>
    <xf numFmtId="38" fontId="6" fillId="2" borderId="11" xfId="0" applyNumberFormat="1" applyFont="1" applyFill="1" applyBorder="1" applyAlignment="1">
      <alignment wrapText="1"/>
    </xf>
    <xf numFmtId="0" fontId="6" fillId="0" borderId="12" xfId="0" applyFont="1" applyBorder="1"/>
    <xf numFmtId="0" fontId="7" fillId="0" borderId="13" xfId="0" applyFont="1" applyBorder="1"/>
    <xf numFmtId="44" fontId="7" fillId="0" borderId="14" xfId="2" applyFont="1" applyBorder="1"/>
    <xf numFmtId="38" fontId="7" fillId="0" borderId="14" xfId="0" applyNumberFormat="1" applyFont="1" applyBorder="1"/>
    <xf numFmtId="44" fontId="6" fillId="2" borderId="11" xfId="2" applyFont="1" applyFill="1" applyBorder="1" applyAlignment="1">
      <alignment wrapText="1"/>
    </xf>
    <xf numFmtId="0" fontId="6" fillId="0" borderId="15" xfId="0" applyFont="1" applyBorder="1" applyAlignment="1">
      <alignment wrapText="1"/>
    </xf>
    <xf numFmtId="44" fontId="6" fillId="2" borderId="16" xfId="2" applyFont="1" applyFill="1" applyBorder="1"/>
    <xf numFmtId="0" fontId="6" fillId="2" borderId="15" xfId="0" applyFont="1" applyFill="1" applyBorder="1" applyAlignment="1">
      <alignment wrapText="1"/>
    </xf>
    <xf numFmtId="0" fontId="7" fillId="0" borderId="17" xfId="0" applyFont="1" applyBorder="1" applyAlignment="1">
      <alignment wrapText="1"/>
    </xf>
    <xf numFmtId="44" fontId="7" fillId="0" borderId="18" xfId="2" applyFont="1" applyBorder="1"/>
    <xf numFmtId="38" fontId="7" fillId="0" borderId="18" xfId="0" applyNumberFormat="1" applyFont="1" applyBorder="1"/>
    <xf numFmtId="44" fontId="6" fillId="2" borderId="19" xfId="2" applyFont="1" applyFill="1" applyBorder="1"/>
    <xf numFmtId="38" fontId="6" fillId="2" borderId="20" xfId="0" applyNumberFormat="1" applyFont="1" applyFill="1" applyBorder="1" applyAlignment="1">
      <alignment wrapText="1"/>
    </xf>
    <xf numFmtId="0" fontId="7" fillId="0" borderId="13" xfId="0" applyFont="1" applyBorder="1" applyAlignment="1">
      <alignment wrapText="1"/>
    </xf>
    <xf numFmtId="44" fontId="7" fillId="0" borderId="21" xfId="2" applyFont="1" applyBorder="1"/>
    <xf numFmtId="38" fontId="7" fillId="0" borderId="21" xfId="0" applyNumberFormat="1" applyFont="1" applyBorder="1"/>
    <xf numFmtId="44" fontId="6" fillId="2" borderId="20" xfId="2" applyFont="1" applyFill="1" applyBorder="1"/>
    <xf numFmtId="0" fontId="6" fillId="0" borderId="12" xfId="0" applyFont="1" applyBorder="1" applyAlignment="1">
      <alignment wrapText="1"/>
    </xf>
    <xf numFmtId="44" fontId="6" fillId="2" borderId="4" xfId="2" applyFont="1" applyFill="1" applyBorder="1"/>
    <xf numFmtId="0" fontId="6" fillId="2" borderId="12" xfId="0" applyFont="1" applyFill="1" applyBorder="1" applyAlignment="1">
      <alignment wrapText="1"/>
    </xf>
    <xf numFmtId="0" fontId="7" fillId="0" borderId="22" xfId="0" applyFont="1" applyBorder="1" applyAlignment="1">
      <alignment horizontal="center" wrapText="1"/>
    </xf>
    <xf numFmtId="0" fontId="7" fillId="0" borderId="5" xfId="0" applyFont="1" applyBorder="1" applyAlignment="1">
      <alignment wrapText="1"/>
    </xf>
    <xf numFmtId="44" fontId="7" fillId="0" borderId="6" xfId="2" applyFont="1" applyBorder="1"/>
    <xf numFmtId="3" fontId="7" fillId="0" borderId="6" xfId="0" applyNumberFormat="1" applyFont="1" applyBorder="1"/>
    <xf numFmtId="0" fontId="6" fillId="0" borderId="0" xfId="0" applyFont="1" applyAlignment="1">
      <alignment wrapText="1"/>
    </xf>
    <xf numFmtId="0" fontId="7" fillId="0" borderId="0" xfId="0" applyFont="1" applyAlignment="1">
      <alignment horizontal="center" wrapText="1"/>
    </xf>
    <xf numFmtId="9" fontId="6" fillId="0" borderId="4" xfId="3" applyFont="1" applyBorder="1"/>
    <xf numFmtId="1" fontId="6" fillId="0" borderId="4" xfId="3" applyNumberFormat="1" applyFont="1" applyBorder="1"/>
    <xf numFmtId="0" fontId="0" fillId="5" borderId="0" xfId="0" applyFill="1"/>
    <xf numFmtId="0" fontId="11" fillId="0" borderId="0" xfId="0" applyFont="1"/>
    <xf numFmtId="0" fontId="0" fillId="0" borderId="26" xfId="0" applyBorder="1" applyAlignment="1">
      <alignment wrapText="1"/>
    </xf>
    <xf numFmtId="0" fontId="0" fillId="0" borderId="26" xfId="0" applyBorder="1"/>
    <xf numFmtId="0" fontId="9" fillId="0" borderId="26" xfId="0" applyFont="1" applyBorder="1" applyAlignment="1">
      <alignment wrapText="1"/>
    </xf>
    <xf numFmtId="0" fontId="0" fillId="6" borderId="0" xfId="0" applyFill="1" applyProtection="1">
      <protection locked="0"/>
    </xf>
    <xf numFmtId="44" fontId="0" fillId="0" borderId="0" xfId="0" applyNumberFormat="1"/>
    <xf numFmtId="0" fontId="0" fillId="0" borderId="29" xfId="0" applyBorder="1"/>
    <xf numFmtId="0" fontId="0" fillId="0" borderId="30" xfId="0" applyBorder="1"/>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4" fillId="0" borderId="35" xfId="0" applyFont="1" applyBorder="1" applyAlignment="1">
      <alignment horizontal="center" vertical="center" wrapText="1"/>
    </xf>
    <xf numFmtId="3" fontId="4" fillId="0" borderId="36" xfId="0" applyNumberFormat="1" applyFont="1" applyBorder="1" applyAlignment="1">
      <alignment horizontal="center" vertical="center" wrapText="1"/>
    </xf>
    <xf numFmtId="0" fontId="9" fillId="0" borderId="0" xfId="0" applyFont="1"/>
    <xf numFmtId="0" fontId="4" fillId="0" borderId="0" xfId="0" applyFont="1" applyAlignment="1">
      <alignment vertical="center"/>
    </xf>
    <xf numFmtId="0" fontId="9" fillId="0" borderId="38" xfId="0" applyFont="1" applyBorder="1"/>
    <xf numFmtId="0" fontId="0" fillId="2" borderId="38" xfId="0" applyFill="1" applyBorder="1" applyProtection="1">
      <protection locked="0"/>
    </xf>
    <xf numFmtId="44" fontId="9" fillId="2" borderId="38" xfId="2" applyFont="1" applyFill="1" applyBorder="1" applyProtection="1">
      <protection locked="0"/>
    </xf>
    <xf numFmtId="0" fontId="0" fillId="2" borderId="1" xfId="0" applyFill="1" applyBorder="1" applyProtection="1">
      <protection locked="0"/>
    </xf>
    <xf numFmtId="44" fontId="9" fillId="2" borderId="1" xfId="2" applyFont="1" applyFill="1" applyBorder="1" applyProtection="1">
      <protection locked="0"/>
    </xf>
    <xf numFmtId="0" fontId="0" fillId="0" borderId="39" xfId="0" applyBorder="1"/>
    <xf numFmtId="44" fontId="0" fillId="0" borderId="39" xfId="2" applyFont="1" applyBorder="1"/>
    <xf numFmtId="0" fontId="9" fillId="0" borderId="16" xfId="0" applyFont="1" applyBorder="1"/>
    <xf numFmtId="44" fontId="0" fillId="0" borderId="38" xfId="2" applyFont="1" applyBorder="1"/>
    <xf numFmtId="44" fontId="0" fillId="0" borderId="1" xfId="2" applyFont="1" applyBorder="1"/>
    <xf numFmtId="0" fontId="9" fillId="0" borderId="40" xfId="0" applyFont="1" applyBorder="1"/>
    <xf numFmtId="0" fontId="2" fillId="0" borderId="0" xfId="0" applyFont="1"/>
    <xf numFmtId="0" fontId="6" fillId="0" borderId="0" xfId="0" applyFont="1" applyAlignment="1">
      <alignment horizontal="justify"/>
    </xf>
    <xf numFmtId="0" fontId="7" fillId="0" borderId="0" xfId="0" applyFont="1" applyAlignment="1">
      <alignment horizontal="left" wrapText="1"/>
    </xf>
    <xf numFmtId="0" fontId="6" fillId="0" borderId="26" xfId="0" applyFont="1" applyBorder="1" applyAlignment="1">
      <alignment horizontal="center" wrapText="1"/>
    </xf>
    <xf numFmtId="0" fontId="6" fillId="0" borderId="0" xfId="0" applyFont="1" applyAlignment="1">
      <alignment horizontal="center" wrapText="1"/>
    </xf>
    <xf numFmtId="0" fontId="6" fillId="6" borderId="41" xfId="0" applyFont="1" applyFill="1" applyBorder="1" applyProtection="1">
      <protection locked="0"/>
    </xf>
    <xf numFmtId="44" fontId="6" fillId="6" borderId="41" xfId="2" applyFont="1" applyFill="1" applyBorder="1" applyProtection="1">
      <protection locked="0"/>
    </xf>
    <xf numFmtId="44" fontId="6" fillId="0" borderId="41" xfId="2" applyFont="1" applyBorder="1"/>
    <xf numFmtId="0" fontId="6" fillId="6" borderId="26" xfId="0" applyFont="1" applyFill="1" applyBorder="1" applyProtection="1">
      <protection locked="0"/>
    </xf>
    <xf numFmtId="44" fontId="6" fillId="6" borderId="26" xfId="2" applyFont="1" applyFill="1" applyBorder="1" applyProtection="1">
      <protection locked="0"/>
    </xf>
    <xf numFmtId="0" fontId="6" fillId="0" borderId="42" xfId="0" applyFont="1" applyBorder="1"/>
    <xf numFmtId="164" fontId="7" fillId="0" borderId="42" xfId="0" applyNumberFormat="1" applyFont="1" applyBorder="1"/>
    <xf numFmtId="0" fontId="7" fillId="0" borderId="0" xfId="0" applyFont="1" applyAlignment="1">
      <alignment wrapText="1"/>
    </xf>
    <xf numFmtId="0" fontId="3" fillId="0" borderId="0" xfId="0" applyFont="1" applyAlignment="1">
      <alignment horizontal="centerContinuous" vertical="center"/>
    </xf>
    <xf numFmtId="0" fontId="0" fillId="0" borderId="0" xfId="0" applyAlignment="1">
      <alignment horizontal="centerContinuous"/>
    </xf>
    <xf numFmtId="0" fontId="7" fillId="0" borderId="0" xfId="0" applyFont="1" applyAlignment="1">
      <alignment horizontal="left" vertical="top" wrapText="1"/>
    </xf>
    <xf numFmtId="0" fontId="4" fillId="0" borderId="4" xfId="0" applyFont="1" applyBorder="1" applyAlignment="1">
      <alignment wrapText="1"/>
    </xf>
    <xf numFmtId="44" fontId="0" fillId="6" borderId="4" xfId="2" applyFont="1" applyFill="1" applyBorder="1" applyAlignment="1" applyProtection="1">
      <alignment horizontal="center"/>
      <protection locked="0"/>
    </xf>
    <xf numFmtId="42" fontId="0" fillId="0" borderId="0" xfId="0" applyNumberFormat="1" applyAlignment="1">
      <alignment horizontal="center"/>
    </xf>
    <xf numFmtId="41" fontId="14" fillId="6" borderId="4" xfId="1" applyNumberFormat="1" applyFont="1" applyFill="1" applyBorder="1" applyAlignment="1" applyProtection="1">
      <alignment horizontal="left"/>
      <protection locked="0"/>
    </xf>
    <xf numFmtId="41" fontId="14" fillId="6" borderId="21" xfId="1" applyNumberFormat="1" applyFont="1" applyFill="1" applyBorder="1" applyAlignment="1" applyProtection="1">
      <alignment horizontal="left"/>
      <protection locked="0"/>
    </xf>
    <xf numFmtId="44" fontId="0" fillId="6" borderId="21" xfId="2" applyFont="1" applyFill="1" applyBorder="1" applyAlignment="1" applyProtection="1">
      <alignment horizontal="center"/>
      <protection locked="0"/>
    </xf>
    <xf numFmtId="0" fontId="11" fillId="0" borderId="43" xfId="0" applyFont="1" applyBorder="1"/>
    <xf numFmtId="42" fontId="11" fillId="0" borderId="44" xfId="0" applyNumberFormat="1" applyFont="1" applyBorder="1" applyAlignment="1">
      <alignment horizontal="center"/>
    </xf>
    <xf numFmtId="42" fontId="11" fillId="0" borderId="0" xfId="0" applyNumberFormat="1" applyFont="1" applyAlignment="1">
      <alignment horizontal="center"/>
    </xf>
    <xf numFmtId="0" fontId="9" fillId="0" borderId="0" xfId="0" applyFont="1" applyAlignment="1">
      <alignment horizontal="left" indent="7"/>
    </xf>
    <xf numFmtId="1" fontId="9" fillId="0" borderId="26" xfId="0" applyNumberFormat="1" applyFont="1" applyBorder="1" applyAlignment="1" applyProtection="1">
      <alignment horizontal="center"/>
      <protection locked="0"/>
    </xf>
    <xf numFmtId="0" fontId="11" fillId="0" borderId="0" xfId="0" applyFont="1" applyAlignment="1">
      <alignment horizontal="left" indent="7"/>
    </xf>
    <xf numFmtId="42" fontId="0" fillId="0" borderId="0" xfId="1" applyNumberFormat="1" applyFont="1" applyBorder="1" applyAlignment="1">
      <alignment horizontal="center"/>
    </xf>
    <xf numFmtId="0" fontId="0" fillId="0" borderId="0" xfId="0" applyAlignment="1">
      <alignment horizontal="left"/>
    </xf>
    <xf numFmtId="0" fontId="10" fillId="0" borderId="0" xfId="0" applyFont="1"/>
    <xf numFmtId="0" fontId="15" fillId="0" borderId="0" xfId="0" applyFont="1"/>
    <xf numFmtId="9" fontId="10" fillId="0" borderId="0" xfId="3" quotePrefix="1" applyFont="1" applyFill="1" applyBorder="1"/>
    <xf numFmtId="165" fontId="1" fillId="0" borderId="0" xfId="1" applyNumberFormat="1" applyFill="1"/>
    <xf numFmtId="9" fontId="10" fillId="0" borderId="0" xfId="3" applyFont="1" applyFill="1" applyBorder="1"/>
    <xf numFmtId="9" fontId="16" fillId="2" borderId="38" xfId="3" applyFont="1" applyFill="1" applyBorder="1" applyAlignment="1" applyProtection="1">
      <protection locked="0"/>
    </xf>
    <xf numFmtId="9" fontId="10" fillId="0" borderId="0" xfId="3" applyFont="1" applyFill="1"/>
    <xf numFmtId="0" fontId="10" fillId="0" borderId="47" xfId="0" applyFont="1" applyBorder="1"/>
    <xf numFmtId="9" fontId="10" fillId="0" borderId="40" xfId="3" applyFont="1" applyBorder="1" applyAlignment="1">
      <alignment horizontal="center"/>
    </xf>
    <xf numFmtId="165" fontId="11" fillId="0" borderId="40" xfId="1" applyNumberFormat="1" applyFont="1" applyBorder="1" applyAlignment="1">
      <alignment horizontal="center"/>
    </xf>
    <xf numFmtId="165" fontId="11" fillId="0" borderId="48" xfId="1" applyNumberFormat="1" applyFont="1" applyBorder="1" applyAlignment="1">
      <alignment horizontal="center"/>
    </xf>
    <xf numFmtId="0" fontId="14" fillId="0" borderId="49" xfId="0" applyFont="1" applyBorder="1"/>
    <xf numFmtId="9" fontId="14" fillId="0" borderId="0" xfId="3" applyFont="1" applyBorder="1"/>
    <xf numFmtId="165" fontId="1" fillId="0" borderId="0" xfId="1" applyNumberFormat="1"/>
    <xf numFmtId="165" fontId="1" fillId="0" borderId="50" xfId="1" applyNumberFormat="1" applyBorder="1"/>
    <xf numFmtId="0" fontId="10" fillId="0" borderId="49" xfId="0" applyFont="1" applyBorder="1"/>
    <xf numFmtId="166" fontId="14" fillId="0" borderId="38" xfId="3" applyNumberFormat="1" applyFont="1" applyFill="1" applyBorder="1" applyProtection="1">
      <protection locked="0"/>
    </xf>
    <xf numFmtId="38" fontId="1" fillId="0" borderId="16" xfId="3" applyNumberFormat="1" applyBorder="1"/>
    <xf numFmtId="38" fontId="1" fillId="0" borderId="36" xfId="3" applyNumberFormat="1" applyBorder="1"/>
    <xf numFmtId="166" fontId="14" fillId="0" borderId="0" xfId="3" applyNumberFormat="1" applyFont="1" applyFill="1" applyBorder="1"/>
    <xf numFmtId="38" fontId="1" fillId="0" borderId="0" xfId="3" applyNumberFormat="1" applyFill="1" applyBorder="1"/>
    <xf numFmtId="38" fontId="1" fillId="0" borderId="50" xfId="3" applyNumberFormat="1" applyFill="1" applyBorder="1"/>
    <xf numFmtId="166" fontId="14" fillId="0" borderId="1" xfId="3" applyNumberFormat="1" applyFont="1" applyFill="1" applyBorder="1" applyProtection="1">
      <protection locked="0"/>
    </xf>
    <xf numFmtId="165" fontId="1" fillId="0" borderId="0" xfId="1" applyNumberFormat="1" applyBorder="1"/>
    <xf numFmtId="166" fontId="10" fillId="0" borderId="0" xfId="3" applyNumberFormat="1" applyFont="1" applyBorder="1"/>
    <xf numFmtId="0" fontId="11" fillId="0" borderId="40" xfId="1" applyNumberFormat="1" applyFont="1" applyBorder="1"/>
    <xf numFmtId="0" fontId="11" fillId="0" borderId="48" xfId="1" applyNumberFormat="1" applyFont="1" applyBorder="1"/>
    <xf numFmtId="0" fontId="11" fillId="0" borderId="0" xfId="1" applyNumberFormat="1" applyFont="1" applyBorder="1"/>
    <xf numFmtId="0" fontId="11" fillId="0" borderId="50" xfId="1" applyNumberFormat="1" applyFont="1" applyBorder="1"/>
    <xf numFmtId="166" fontId="14" fillId="0" borderId="0" xfId="3" applyNumberFormat="1" applyFont="1" applyBorder="1"/>
    <xf numFmtId="44" fontId="11" fillId="0" borderId="0" xfId="2" applyFont="1" applyBorder="1"/>
    <xf numFmtId="167" fontId="10" fillId="0" borderId="51" xfId="0" applyNumberFormat="1" applyFont="1" applyBorder="1"/>
    <xf numFmtId="167" fontId="10" fillId="0" borderId="16" xfId="3" applyNumberFormat="1" applyFont="1" applyBorder="1"/>
    <xf numFmtId="167" fontId="11" fillId="0" borderId="16" xfId="1" applyNumberFormat="1" applyFont="1" applyBorder="1"/>
    <xf numFmtId="167" fontId="11" fillId="0" borderId="16" xfId="1" applyNumberFormat="1" applyFont="1" applyFill="1" applyBorder="1"/>
    <xf numFmtId="167" fontId="11" fillId="0" borderId="36" xfId="1" applyNumberFormat="1" applyFont="1" applyFill="1" applyBorder="1"/>
    <xf numFmtId="0" fontId="6" fillId="0" borderId="4" xfId="3" applyNumberFormat="1" applyFont="1" applyBorder="1"/>
    <xf numFmtId="0" fontId="11" fillId="0" borderId="16" xfId="1" applyNumberFormat="1" applyFont="1" applyBorder="1"/>
    <xf numFmtId="44" fontId="11" fillId="0" borderId="50" xfId="2" applyFont="1" applyBorder="1"/>
    <xf numFmtId="44" fontId="1" fillId="0" borderId="40" xfId="1" applyNumberFormat="1" applyBorder="1"/>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9" xfId="0" applyFont="1" applyFill="1" applyBorder="1" applyAlignment="1">
      <alignment horizontal="center" vertical="center"/>
    </xf>
    <xf numFmtId="0" fontId="2" fillId="0" borderId="0" xfId="0" applyFont="1" applyAlignment="1">
      <alignment horizontal="center"/>
    </xf>
    <xf numFmtId="0" fontId="8" fillId="0" borderId="0" xfId="0" applyFont="1" applyAlignment="1">
      <alignment horizontal="center"/>
    </xf>
    <xf numFmtId="0" fontId="0" fillId="0" borderId="29" xfId="1" applyNumberFormat="1" applyFont="1" applyFill="1" applyBorder="1" applyAlignment="1">
      <alignment horizontal="center"/>
    </xf>
    <xf numFmtId="43" fontId="0" fillId="0" borderId="30" xfId="1" applyFont="1" applyFill="1"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44" fontId="0" fillId="0" borderId="37" xfId="0" applyNumberFormat="1" applyBorder="1" applyAlignment="1" applyProtection="1">
      <alignment horizontal="center"/>
      <protection locked="0"/>
    </xf>
    <xf numFmtId="0" fontId="0" fillId="0" borderId="0" xfId="0" applyAlignment="1">
      <alignment horizontal="center"/>
    </xf>
    <xf numFmtId="0" fontId="10" fillId="0" borderId="23" xfId="0" applyFont="1" applyBorder="1" applyAlignment="1">
      <alignment horizontal="center"/>
    </xf>
    <xf numFmtId="0" fontId="10" fillId="0" borderId="24" xfId="0" applyFont="1" applyBorder="1" applyAlignment="1">
      <alignment horizontal="center"/>
    </xf>
    <xf numFmtId="0" fontId="10" fillId="0" borderId="25" xfId="0" applyFont="1" applyBorder="1" applyAlignment="1">
      <alignment horizontal="center"/>
    </xf>
    <xf numFmtId="0" fontId="0" fillId="0" borderId="26" xfId="0" applyBorder="1" applyAlignment="1">
      <alignment horizontal="center" wrapText="1"/>
    </xf>
    <xf numFmtId="0" fontId="0" fillId="0" borderId="27" xfId="0" applyBorder="1" applyAlignment="1" applyProtection="1">
      <alignment horizontal="center"/>
      <protection locked="0"/>
    </xf>
    <xf numFmtId="0" fontId="0" fillId="0" borderId="28" xfId="0" applyBorder="1" applyAlignment="1" applyProtection="1">
      <alignment horizontal="center"/>
      <protection locked="0"/>
    </xf>
    <xf numFmtId="44" fontId="0" fillId="0" borderId="27" xfId="0" applyNumberFormat="1" applyBorder="1" applyAlignment="1">
      <alignment horizontal="left"/>
    </xf>
    <xf numFmtId="44" fontId="0" fillId="0" borderId="28" xfId="0" applyNumberFormat="1" applyBorder="1" applyAlignment="1">
      <alignment horizontal="left"/>
    </xf>
    <xf numFmtId="0" fontId="0" fillId="0" borderId="29" xfId="0" applyBorder="1" applyAlignment="1">
      <alignment horizontal="center"/>
    </xf>
    <xf numFmtId="0" fontId="0" fillId="0" borderId="30" xfId="0" applyBorder="1" applyAlignment="1">
      <alignment horizontal="center"/>
    </xf>
    <xf numFmtId="0" fontId="13" fillId="0" borderId="0" xfId="0" applyFont="1"/>
    <xf numFmtId="0" fontId="7" fillId="0" borderId="0" xfId="0" applyFont="1" applyAlignment="1">
      <alignment horizontal="center" wrapText="1"/>
    </xf>
    <xf numFmtId="0" fontId="7" fillId="0" borderId="0" xfId="0" applyFont="1" applyAlignment="1">
      <alignment horizontal="left" vertical="top" wrapText="1"/>
    </xf>
    <xf numFmtId="0" fontId="6" fillId="6" borderId="23" xfId="0" applyFont="1" applyFill="1" applyBorder="1" applyAlignment="1">
      <alignment horizontal="center" vertical="top" wrapText="1"/>
    </xf>
    <xf numFmtId="0" fontId="6" fillId="6" borderId="25" xfId="0" applyFont="1" applyFill="1" applyBorder="1" applyAlignment="1">
      <alignment horizontal="center" vertical="top" wrapText="1"/>
    </xf>
    <xf numFmtId="44" fontId="0" fillId="2" borderId="45" xfId="0" applyNumberFormat="1" applyFill="1" applyBorder="1" applyAlignment="1" applyProtection="1">
      <alignment horizontal="center"/>
      <protection locked="0"/>
    </xf>
    <xf numFmtId="44" fontId="0" fillId="2" borderId="46" xfId="0" applyNumberFormat="1" applyFill="1" applyBorder="1" applyAlignment="1" applyProtection="1">
      <alignment horizontal="center"/>
      <protection locked="0"/>
    </xf>
    <xf numFmtId="9" fontId="9" fillId="2" borderId="45" xfId="3" applyFont="1" applyFill="1" applyBorder="1" applyAlignment="1" applyProtection="1">
      <alignment horizontal="center"/>
      <protection locked="0"/>
    </xf>
    <xf numFmtId="9" fontId="9" fillId="2" borderId="46" xfId="3" applyFont="1" applyFill="1" applyBorder="1" applyAlignment="1" applyProtection="1">
      <alignment horizontal="center"/>
      <protection locked="0"/>
    </xf>
    <xf numFmtId="1" fontId="0" fillId="2" borderId="45" xfId="0" applyNumberFormat="1" applyFill="1" applyBorder="1" applyAlignment="1" applyProtection="1">
      <alignment horizontal="center"/>
      <protection locked="0"/>
    </xf>
    <xf numFmtId="1" fontId="0" fillId="2" borderId="46" xfId="0" applyNumberFormat="1" applyFill="1" applyBorder="1" applyAlignment="1" applyProtection="1">
      <alignment horizontal="center"/>
      <protection locked="0"/>
    </xf>
    <xf numFmtId="0" fontId="0" fillId="0" borderId="37" xfId="0" applyBorder="1" applyAlignment="1">
      <alignment horizontal="center"/>
    </xf>
    <xf numFmtId="44" fontId="0" fillId="0" borderId="0" xfId="2" applyFont="1" applyAlignment="1">
      <alignment horizontal="center"/>
    </xf>
    <xf numFmtId="44" fontId="9" fillId="2" borderId="45" xfId="2" applyFont="1" applyFill="1" applyBorder="1" applyAlignment="1" applyProtection="1">
      <alignment horizontal="center"/>
      <protection locked="0"/>
    </xf>
    <xf numFmtId="44" fontId="9" fillId="2" borderId="46" xfId="2" applyFont="1" applyFill="1" applyBorder="1" applyAlignment="1" applyProtection="1">
      <alignment horizontal="center"/>
      <protection locked="0"/>
    </xf>
    <xf numFmtId="0" fontId="11" fillId="0" borderId="26" xfId="0" applyNumberFormat="1" applyFont="1" applyBorder="1" applyAlignment="1">
      <alignment horizontal="center"/>
    </xf>
    <xf numFmtId="166" fontId="14" fillId="0" borderId="37" xfId="3" applyNumberFormat="1" applyFont="1" applyFill="1" applyBorder="1" applyProtection="1">
      <protection locked="0"/>
    </xf>
    <xf numFmtId="0" fontId="0" fillId="0" borderId="0" xfId="0" applyNumberFormat="1"/>
    <xf numFmtId="6" fontId="6" fillId="2" borderId="4" xfId="2" applyNumberFormat="1" applyFont="1" applyFill="1" applyBorder="1"/>
    <xf numFmtId="0" fontId="3" fillId="0" borderId="0" xfId="0" applyFont="1" applyAlignment="1">
      <alignment horizontal="center"/>
    </xf>
    <xf numFmtId="0" fontId="34" fillId="0" borderId="0" xfId="4" applyFont="1"/>
    <xf numFmtId="3" fontId="35" fillId="0" borderId="0" xfId="4" applyNumberFormat="1" applyFont="1" applyAlignment="1">
      <alignment horizontal="center" vertical="center" wrapText="1"/>
    </xf>
  </cellXfs>
  <cellStyles count="51">
    <cellStyle name="20% - Accent1 2" xfId="5" xr:uid="{6E6C00CE-3EEF-4A77-A410-C7970F99A49E}"/>
    <cellStyle name="20% - Accent2 2" xfId="6" xr:uid="{8132BDD5-7833-40DD-8177-AFC8C9F73BC3}"/>
    <cellStyle name="20% - Accent3 2" xfId="7" xr:uid="{E9684DB3-6429-4C55-BA71-5F115AAF3FB4}"/>
    <cellStyle name="20% - Accent4 2" xfId="8" xr:uid="{94525546-7BC3-4A43-8069-2CE5290953FF}"/>
    <cellStyle name="20% - Accent5 2" xfId="9" xr:uid="{141EF0FB-6AE1-4319-A9EF-95E6D0BB1819}"/>
    <cellStyle name="20% - Accent6 2" xfId="10" xr:uid="{E6C599C6-98C3-43CD-BC95-9CB74DF86611}"/>
    <cellStyle name="40% - Accent1 2" xfId="11" xr:uid="{AB9EA584-14F8-4E5A-9F06-A70928F19B11}"/>
    <cellStyle name="40% - Accent2 2" xfId="12" xr:uid="{94BBB5EE-7140-4121-8E5A-E771CA723BCF}"/>
    <cellStyle name="40% - Accent3 2" xfId="13" xr:uid="{6652E272-4CC4-466B-B69F-2A9BF91A76F2}"/>
    <cellStyle name="40% - Accent4 2" xfId="14" xr:uid="{9B10ACA0-61D4-43F7-9484-94B8855057EE}"/>
    <cellStyle name="40% - Accent5 2" xfId="15" xr:uid="{E044677C-89B0-4328-8FC3-B676AFC21874}"/>
    <cellStyle name="40% - Accent6 2" xfId="16" xr:uid="{E4529AAA-A5C9-4A1C-90B2-9BF9FBE02225}"/>
    <cellStyle name="60% - Accent1 2" xfId="17" xr:uid="{C10425F8-052D-4D42-B7B1-BEA92B01FF7B}"/>
    <cellStyle name="60% - Accent2 2" xfId="18" xr:uid="{D3A1ECF2-D737-4B80-B1FA-2E4BD097C2CA}"/>
    <cellStyle name="60% - Accent3 2" xfId="19" xr:uid="{C65800D4-4A84-41FA-B66D-320E1B48AB1C}"/>
    <cellStyle name="60% - Accent4 2" xfId="20" xr:uid="{D13F236E-346A-48EE-8C20-AC85DFAE886B}"/>
    <cellStyle name="60% - Accent5 2" xfId="21" xr:uid="{AAEF027F-6F64-49DB-A09F-E218EFF34D8D}"/>
    <cellStyle name="60% - Accent6 2" xfId="22" xr:uid="{39015FA1-220F-4088-B883-6044032A2BD1}"/>
    <cellStyle name="Accent1 2" xfId="23" xr:uid="{18B50595-1251-4D58-9559-28080D48FCB8}"/>
    <cellStyle name="Accent2 2" xfId="24" xr:uid="{4C7BCA41-964A-4F3D-832E-D1779FAACA6D}"/>
    <cellStyle name="Accent3 2" xfId="25" xr:uid="{302DF4E8-F742-431F-B5A8-9A8A7519CE52}"/>
    <cellStyle name="Accent4 2" xfId="26" xr:uid="{2BC3EB72-F955-45A1-8365-C5E44561186C}"/>
    <cellStyle name="Accent5 2" xfId="27" xr:uid="{85E54810-6FB4-46A7-AA66-1B398CD8299A}"/>
    <cellStyle name="Accent6 2" xfId="28" xr:uid="{5691B86B-759E-42E5-8A53-1A0570077BAA}"/>
    <cellStyle name="Bad 2" xfId="29" xr:uid="{C706E179-ACF6-4374-A865-81A8AEF2DABC}"/>
    <cellStyle name="Calculation 2" xfId="30" xr:uid="{3AC38642-2023-4889-BC61-F84475406D57}"/>
    <cellStyle name="Check Cell 2" xfId="31" xr:uid="{72CBB267-8361-4987-BB4C-E63BCF3BEDF1}"/>
    <cellStyle name="Comma" xfId="1" builtinId="3"/>
    <cellStyle name="Comma 2" xfId="32" xr:uid="{B4A5BE61-D5F7-45A9-B0A0-DD0411EA009C}"/>
    <cellStyle name="Currency" xfId="2" builtinId="4"/>
    <cellStyle name="Currency 2" xfId="34" xr:uid="{97D394CA-16C2-47A8-9ED9-E64AD65B0A41}"/>
    <cellStyle name="Currency 3" xfId="33" xr:uid="{6640436B-0290-43E0-87AC-9E54BAE4E525}"/>
    <cellStyle name="Explanatory Text 2" xfId="35" xr:uid="{671AC104-D8C1-4BF0-BAF3-F64FFB66C6DB}"/>
    <cellStyle name="Good 2" xfId="36" xr:uid="{DC7190F4-D05C-417F-9B03-5ACD635E1EAD}"/>
    <cellStyle name="Heading 1 2" xfId="37" xr:uid="{0EF042A1-A79A-4BC5-99FE-E1E6B293DF94}"/>
    <cellStyle name="Heading 2 2" xfId="38" xr:uid="{A672829A-58ED-4334-8C45-F4593EFE5769}"/>
    <cellStyle name="Heading 3 2" xfId="39" xr:uid="{44573C0D-A7DB-4CFA-AADC-A2225910D546}"/>
    <cellStyle name="Heading 4 2" xfId="40" xr:uid="{2F47AC17-85E6-4C67-B2EB-BF3CF64F6593}"/>
    <cellStyle name="Input 2" xfId="41" xr:uid="{327F3151-221C-42FA-831E-BEEEE4716433}"/>
    <cellStyle name="Linked Cell 2" xfId="42" xr:uid="{958137F1-1D82-4249-B88A-B9CAA9593860}"/>
    <cellStyle name="Neutral 2" xfId="43" xr:uid="{5BD0F158-08F1-48EF-A277-FD3CA9E158CC}"/>
    <cellStyle name="Normal" xfId="0" builtinId="0"/>
    <cellStyle name="Normal 2" xfId="44" xr:uid="{9BB85DE9-38FB-43CE-8FFB-835FC9AA5C2D}"/>
    <cellStyle name="Normal 3" xfId="4" xr:uid="{AE78A4D9-A394-4D9B-98E1-3DC7303D467B}"/>
    <cellStyle name="Note 2" xfId="45" xr:uid="{1D6F4EBD-539E-49F9-9D2D-0F2E280376A4}"/>
    <cellStyle name="Output 2" xfId="46" xr:uid="{BADDE97A-1573-4E4C-9FC3-B268C4330690}"/>
    <cellStyle name="Percent" xfId="3" builtinId="5"/>
    <cellStyle name="Percent 2" xfId="47" xr:uid="{0AECDC4E-E263-42B6-97FC-1F81FE95BDE6}"/>
    <cellStyle name="Title 2" xfId="48" xr:uid="{06495EC6-9047-4791-AD1D-4482C734E315}"/>
    <cellStyle name="Total 2" xfId="49" xr:uid="{A5F4B473-8B9F-472D-89BB-9673C37416B9}"/>
    <cellStyle name="Warning Text 2" xfId="50" xr:uid="{F6B505B2-1116-461A-B31A-E70CD1E2E69F}"/>
  </cellStyles>
  <dxfs count="4">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138A6B-065C-4518-AFF6-EA5732F529B5}" name="Table1" displayName="Table1" ref="A1:A7" totalsRowShown="0">
  <autoFilter ref="A1:A7" xr:uid="{9D138A6B-065C-4518-AFF6-EA5732F529B5}"/>
  <tableColumns count="1">
    <tableColumn id="1" xr3:uid="{54358004-F334-47E4-88DF-0D629B441675}" name="Sources"/>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C85C3B-97EE-48EB-A405-ED3422F3B504}" name="Table3" displayName="Table3" ref="A9:A11" totalsRowShown="0" dataDxfId="3">
  <autoFilter ref="A9:A11" xr:uid="{C8C85C3B-97EE-48EB-A405-ED3422F3B504}"/>
  <tableColumns count="1">
    <tableColumn id="1" xr3:uid="{D7DD72FB-55CA-4022-9496-AD2E41C7CF4C}" name="Answer" dataDxfId="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5093E20-7DDE-40A6-AB3F-C904062A4AF2}" name="Table4" displayName="Table4" ref="A13:A16" totalsRowShown="0" dataDxfId="1">
  <autoFilter ref="A13:A16" xr:uid="{55093E20-7DDE-40A6-AB3F-C904062A4AF2}"/>
  <tableColumns count="1">
    <tableColumn id="1" xr3:uid="{AF8B503D-5200-4430-8EC4-FB5AD7008B83}" name="Answer "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D643D-E15D-43A7-AC68-5552B8BA62D0}">
  <dimension ref="A1:A40"/>
  <sheetViews>
    <sheetView workbookViewId="0">
      <selection activeCell="A2" sqref="A2"/>
    </sheetView>
  </sheetViews>
  <sheetFormatPr defaultRowHeight="20.100000000000001" customHeight="1" x14ac:dyDescent="0.25"/>
  <cols>
    <col min="1" max="1" width="104.140625" customWidth="1"/>
  </cols>
  <sheetData>
    <row r="1" spans="1:1" ht="20.100000000000001" customHeight="1" x14ac:dyDescent="0.25">
      <c r="A1" s="1" t="s">
        <v>0</v>
      </c>
    </row>
    <row r="2" spans="1:1" ht="31.5" x14ac:dyDescent="0.25">
      <c r="A2" s="2" t="s">
        <v>175</v>
      </c>
    </row>
    <row r="3" spans="1:1" ht="20.100000000000001" customHeight="1" x14ac:dyDescent="0.25">
      <c r="A3" s="3" t="s">
        <v>1</v>
      </c>
    </row>
    <row r="4" spans="1:1" ht="31.5" x14ac:dyDescent="0.25">
      <c r="A4" s="2" t="s">
        <v>2</v>
      </c>
    </row>
    <row r="5" spans="1:1" ht="31.5" x14ac:dyDescent="0.25">
      <c r="A5" s="2" t="s">
        <v>3</v>
      </c>
    </row>
    <row r="6" spans="1:1" ht="20.100000000000001" customHeight="1" x14ac:dyDescent="0.25">
      <c r="A6" s="2"/>
    </row>
    <row r="7" spans="1:1" ht="20.100000000000001" customHeight="1" x14ac:dyDescent="0.25">
      <c r="A7" s="4" t="s">
        <v>4</v>
      </c>
    </row>
    <row r="8" spans="1:1" ht="20.100000000000001" customHeight="1" x14ac:dyDescent="0.25">
      <c r="A8" s="2" t="s">
        <v>5</v>
      </c>
    </row>
    <row r="9" spans="1:1" ht="20.100000000000001" customHeight="1" x14ac:dyDescent="0.25">
      <c r="A9" s="5" t="s">
        <v>6</v>
      </c>
    </row>
    <row r="10" spans="1:1" ht="31.5" x14ac:dyDescent="0.25">
      <c r="A10" s="5" t="s">
        <v>7</v>
      </c>
    </row>
    <row r="11" spans="1:1" ht="20.100000000000001" customHeight="1" x14ac:dyDescent="0.25">
      <c r="A11" s="5" t="s">
        <v>8</v>
      </c>
    </row>
    <row r="12" spans="1:1" ht="20.100000000000001" customHeight="1" x14ac:dyDescent="0.25">
      <c r="A12" s="5"/>
    </row>
    <row r="13" spans="1:1" ht="20.100000000000001" customHeight="1" x14ac:dyDescent="0.25">
      <c r="A13" s="2" t="s">
        <v>9</v>
      </c>
    </row>
    <row r="14" spans="1:1" ht="31.5" x14ac:dyDescent="0.25">
      <c r="A14" s="5" t="s">
        <v>10</v>
      </c>
    </row>
    <row r="15" spans="1:1" ht="20.100000000000001" customHeight="1" x14ac:dyDescent="0.25">
      <c r="A15" s="5"/>
    </row>
    <row r="16" spans="1:1" ht="20.100000000000001" customHeight="1" x14ac:dyDescent="0.25">
      <c r="A16" s="4" t="s">
        <v>11</v>
      </c>
    </row>
    <row r="17" spans="1:1" ht="20.100000000000001" customHeight="1" x14ac:dyDescent="0.25">
      <c r="A17" s="2" t="s">
        <v>12</v>
      </c>
    </row>
    <row r="18" spans="1:1" ht="31.5" x14ac:dyDescent="0.25">
      <c r="A18" s="5" t="s">
        <v>13</v>
      </c>
    </row>
    <row r="19" spans="1:1" ht="20.100000000000001" customHeight="1" x14ac:dyDescent="0.25">
      <c r="A19" s="5" t="s">
        <v>14</v>
      </c>
    </row>
    <row r="20" spans="1:1" ht="20.100000000000001" customHeight="1" x14ac:dyDescent="0.25">
      <c r="A20" s="5" t="s">
        <v>8</v>
      </c>
    </row>
    <row r="21" spans="1:1" ht="20.100000000000001" customHeight="1" x14ac:dyDescent="0.25">
      <c r="A21" s="5"/>
    </row>
    <row r="22" spans="1:1" ht="20.100000000000001" customHeight="1" x14ac:dyDescent="0.25">
      <c r="A22" s="4" t="s">
        <v>15</v>
      </c>
    </row>
    <row r="23" spans="1:1" ht="20.100000000000001" customHeight="1" x14ac:dyDescent="0.25">
      <c r="A23" s="2" t="s">
        <v>16</v>
      </c>
    </row>
    <row r="24" spans="1:1" ht="20.100000000000001" customHeight="1" x14ac:dyDescent="0.25">
      <c r="A24" s="5" t="s">
        <v>17</v>
      </c>
    </row>
    <row r="25" spans="1:1" ht="20.100000000000001" customHeight="1" x14ac:dyDescent="0.25">
      <c r="A25" s="5" t="s">
        <v>18</v>
      </c>
    </row>
    <row r="26" spans="1:1" ht="20.100000000000001" customHeight="1" x14ac:dyDescent="0.25">
      <c r="A26" s="5" t="s">
        <v>19</v>
      </c>
    </row>
    <row r="27" spans="1:1" ht="20.100000000000001" customHeight="1" x14ac:dyDescent="0.25">
      <c r="A27" s="5"/>
    </row>
    <row r="28" spans="1:1" ht="20.100000000000001" customHeight="1" x14ac:dyDescent="0.25">
      <c r="A28" s="2" t="s">
        <v>20</v>
      </c>
    </row>
    <row r="29" spans="1:1" ht="20.100000000000001" customHeight="1" x14ac:dyDescent="0.25">
      <c r="A29" s="5" t="s">
        <v>21</v>
      </c>
    </row>
    <row r="30" spans="1:1" ht="20.100000000000001" customHeight="1" x14ac:dyDescent="0.25">
      <c r="A30" s="5" t="s">
        <v>8</v>
      </c>
    </row>
    <row r="31" spans="1:1" ht="20.100000000000001" customHeight="1" x14ac:dyDescent="0.25">
      <c r="A31" s="5"/>
    </row>
    <row r="32" spans="1:1" ht="20.100000000000001" customHeight="1" x14ac:dyDescent="0.25">
      <c r="A32" s="2" t="s">
        <v>22</v>
      </c>
    </row>
    <row r="33" spans="1:1" ht="20.100000000000001" customHeight="1" x14ac:dyDescent="0.25">
      <c r="A33" s="5" t="s">
        <v>23</v>
      </c>
    </row>
    <row r="34" spans="1:1" ht="20.100000000000001" customHeight="1" x14ac:dyDescent="0.25">
      <c r="A34" s="5" t="s">
        <v>24</v>
      </c>
    </row>
    <row r="35" spans="1:1" ht="20.100000000000001" customHeight="1" x14ac:dyDescent="0.25">
      <c r="A35" s="5" t="s">
        <v>8</v>
      </c>
    </row>
    <row r="36" spans="1:1" ht="20.100000000000001" customHeight="1" x14ac:dyDescent="0.25">
      <c r="A36" s="5"/>
    </row>
    <row r="37" spans="1:1" ht="20.100000000000001" customHeight="1" x14ac:dyDescent="0.25">
      <c r="A37" s="2" t="s">
        <v>25</v>
      </c>
    </row>
    <row r="38" spans="1:1" ht="20.100000000000001" customHeight="1" x14ac:dyDescent="0.25">
      <c r="A38" s="5" t="s">
        <v>26</v>
      </c>
    </row>
    <row r="39" spans="1:1" ht="20.100000000000001" customHeight="1" x14ac:dyDescent="0.25">
      <c r="A39" s="5" t="s">
        <v>8</v>
      </c>
    </row>
    <row r="40" spans="1:1" ht="20.100000000000001" customHeight="1" x14ac:dyDescent="0.25">
      <c r="A40"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C36CB-DF04-4093-805D-B6EBFC5EE4DC}">
  <dimension ref="A1:C60"/>
  <sheetViews>
    <sheetView workbookViewId="0">
      <selection activeCell="C9" sqref="C9"/>
    </sheetView>
  </sheetViews>
  <sheetFormatPr defaultRowHeight="15" x14ac:dyDescent="0.25"/>
  <cols>
    <col min="1" max="1" width="29" customWidth="1"/>
    <col min="2" max="2" width="17.7109375" customWidth="1"/>
    <col min="3" max="3" width="18.7109375" customWidth="1"/>
  </cols>
  <sheetData>
    <row r="1" spans="1:3" ht="15.75" x14ac:dyDescent="0.25">
      <c r="A1" s="179" t="s">
        <v>27</v>
      </c>
      <c r="B1" s="179"/>
      <c r="C1" s="179"/>
    </row>
    <row r="2" spans="1:3" ht="15.75" x14ac:dyDescent="0.25">
      <c r="A2" s="142" t="s">
        <v>188</v>
      </c>
      <c r="B2" s="142"/>
      <c r="C2" s="142"/>
    </row>
    <row r="3" spans="1:3" x14ac:dyDescent="0.25">
      <c r="A3" s="7"/>
      <c r="B3" s="7"/>
      <c r="C3" s="7"/>
    </row>
    <row r="4" spans="1:3" x14ac:dyDescent="0.25">
      <c r="A4" s="8" t="s">
        <v>187</v>
      </c>
      <c r="B4" s="7"/>
      <c r="C4" s="7"/>
    </row>
    <row r="5" spans="1:3" x14ac:dyDescent="0.25">
      <c r="A5" s="8" t="s">
        <v>189</v>
      </c>
      <c r="B5" s="7"/>
      <c r="C5" s="7"/>
    </row>
    <row r="6" spans="1:3" x14ac:dyDescent="0.25">
      <c r="A6" s="8" t="s">
        <v>182</v>
      </c>
      <c r="B6" s="7"/>
      <c r="C6" s="7"/>
    </row>
    <row r="7" spans="1:3" x14ac:dyDescent="0.25">
      <c r="A7" s="7"/>
      <c r="B7" s="7"/>
      <c r="C7" s="7"/>
    </row>
    <row r="8" spans="1:3" ht="15.75" thickBot="1" x14ac:dyDescent="0.3">
      <c r="A8" s="9"/>
      <c r="B8" s="9"/>
      <c r="C8" s="7"/>
    </row>
    <row r="9" spans="1:3" ht="15.75" thickBot="1" x14ac:dyDescent="0.3">
      <c r="A9" s="143" t="s">
        <v>28</v>
      </c>
      <c r="B9" s="143"/>
      <c r="C9" s="10" t="s">
        <v>29</v>
      </c>
    </row>
    <row r="10" spans="1:3" x14ac:dyDescent="0.25">
      <c r="A10" s="9"/>
      <c r="B10" s="9"/>
      <c r="C10" s="7"/>
    </row>
    <row r="11" spans="1:3" ht="15.75" thickBot="1" x14ac:dyDescent="0.3">
      <c r="A11" s="7"/>
      <c r="B11" s="7"/>
      <c r="C11" s="7"/>
    </row>
    <row r="12" spans="1:3" ht="27" thickTop="1" thickBot="1" x14ac:dyDescent="0.3">
      <c r="A12" s="11" t="s">
        <v>30</v>
      </c>
      <c r="B12" s="12" t="s">
        <v>31</v>
      </c>
      <c r="C12" s="12" t="s">
        <v>32</v>
      </c>
    </row>
    <row r="13" spans="1:3" ht="16.5" thickTop="1" thickBot="1" x14ac:dyDescent="0.3">
      <c r="A13" s="139" t="s">
        <v>33</v>
      </c>
      <c r="B13" s="140"/>
      <c r="C13" s="141"/>
    </row>
    <row r="14" spans="1:3" ht="20.100000000000001" customHeight="1" thickTop="1" thickBot="1" x14ac:dyDescent="0.3">
      <c r="A14" s="13" t="s">
        <v>34</v>
      </c>
      <c r="B14" s="14"/>
      <c r="C14" s="14"/>
    </row>
    <row r="15" spans="1:3" ht="20.100000000000001" customHeight="1" thickBot="1" x14ac:dyDescent="0.3">
      <c r="A15" s="15" t="s">
        <v>35</v>
      </c>
      <c r="B15" s="10"/>
      <c r="C15" s="10"/>
    </row>
    <row r="16" spans="1:3" ht="20.100000000000001" customHeight="1" thickBot="1" x14ac:dyDescent="0.3">
      <c r="A16" s="15" t="s">
        <v>36</v>
      </c>
      <c r="B16" s="10"/>
      <c r="C16" s="10"/>
    </row>
    <row r="17" spans="1:3" ht="20.100000000000001" customHeight="1" thickBot="1" x14ac:dyDescent="0.3">
      <c r="A17" s="15" t="s">
        <v>37</v>
      </c>
      <c r="B17" s="10"/>
      <c r="C17" s="10"/>
    </row>
    <row r="18" spans="1:3" ht="20.100000000000001" customHeight="1" thickBot="1" x14ac:dyDescent="0.3">
      <c r="A18" s="15" t="s">
        <v>38</v>
      </c>
      <c r="B18" s="10"/>
      <c r="C18" s="10"/>
    </row>
    <row r="19" spans="1:3" ht="20.100000000000001" customHeight="1" thickBot="1" x14ac:dyDescent="0.3">
      <c r="A19" s="16" t="s">
        <v>39</v>
      </c>
      <c r="B19" s="17">
        <f>SUM(B14:B18)</f>
        <v>0</v>
      </c>
      <c r="C19" s="18"/>
    </row>
    <row r="20" spans="1:3" ht="20.100000000000001" customHeight="1" thickTop="1" thickBot="1" x14ac:dyDescent="0.3">
      <c r="A20" s="139" t="s">
        <v>40</v>
      </c>
      <c r="B20" s="140"/>
      <c r="C20" s="141"/>
    </row>
    <row r="21" spans="1:3" ht="20.100000000000001" customHeight="1" thickTop="1" thickBot="1" x14ac:dyDescent="0.3">
      <c r="A21" s="13" t="s">
        <v>41</v>
      </c>
      <c r="B21" s="19"/>
      <c r="C21" s="14"/>
    </row>
    <row r="22" spans="1:3" ht="20.100000000000001" customHeight="1" thickBot="1" x14ac:dyDescent="0.3">
      <c r="A22" s="20" t="s">
        <v>42</v>
      </c>
      <c r="B22" s="21"/>
      <c r="C22" s="10"/>
    </row>
    <row r="23" spans="1:3" ht="20.100000000000001" customHeight="1" thickBot="1" x14ac:dyDescent="0.3">
      <c r="A23" s="20" t="s">
        <v>43</v>
      </c>
      <c r="B23" s="21"/>
      <c r="C23" s="10"/>
    </row>
    <row r="24" spans="1:3" ht="20.100000000000001" customHeight="1" thickBot="1" x14ac:dyDescent="0.3">
      <c r="A24" s="22"/>
      <c r="B24" s="21"/>
      <c r="C24" s="10"/>
    </row>
    <row r="25" spans="1:3" ht="20.100000000000001" customHeight="1" thickBot="1" x14ac:dyDescent="0.3">
      <c r="A25" s="22"/>
      <c r="B25" s="21"/>
      <c r="C25" s="10"/>
    </row>
    <row r="26" spans="1:3" ht="20.100000000000001" customHeight="1" thickBot="1" x14ac:dyDescent="0.3">
      <c r="A26" s="23" t="s">
        <v>44</v>
      </c>
      <c r="B26" s="24">
        <f>SUM(B21:B25)</f>
        <v>0</v>
      </c>
      <c r="C26" s="25"/>
    </row>
    <row r="27" spans="1:3" ht="20.100000000000001" customHeight="1" thickTop="1" thickBot="1" x14ac:dyDescent="0.3">
      <c r="A27" s="139" t="s">
        <v>45</v>
      </c>
      <c r="B27" s="140"/>
      <c r="C27" s="141"/>
    </row>
    <row r="28" spans="1:3" ht="20.100000000000001" customHeight="1" thickTop="1" thickBot="1" x14ac:dyDescent="0.3">
      <c r="A28" s="13" t="s">
        <v>46</v>
      </c>
      <c r="B28" s="26"/>
      <c r="C28" s="27"/>
    </row>
    <row r="29" spans="1:3" ht="20.100000000000001" customHeight="1" thickBot="1" x14ac:dyDescent="0.3">
      <c r="A29" s="20" t="s">
        <v>47</v>
      </c>
      <c r="B29" s="21"/>
      <c r="C29" s="10"/>
    </row>
    <row r="30" spans="1:3" ht="20.100000000000001" customHeight="1" thickBot="1" x14ac:dyDescent="0.3">
      <c r="A30" s="20" t="s">
        <v>48</v>
      </c>
      <c r="B30" s="21"/>
      <c r="C30" s="10"/>
    </row>
    <row r="31" spans="1:3" ht="20.100000000000001" customHeight="1" thickBot="1" x14ac:dyDescent="0.3">
      <c r="A31" s="22"/>
      <c r="B31" s="21"/>
      <c r="C31" s="10"/>
    </row>
    <row r="32" spans="1:3" ht="20.100000000000001" customHeight="1" thickBot="1" x14ac:dyDescent="0.3">
      <c r="A32" s="22"/>
      <c r="B32" s="21"/>
      <c r="C32" s="10"/>
    </row>
    <row r="33" spans="1:3" ht="20.100000000000001" customHeight="1" thickBot="1" x14ac:dyDescent="0.3">
      <c r="A33" s="28" t="s">
        <v>49</v>
      </c>
      <c r="B33" s="29">
        <f>SUM(B28:B32)</f>
        <v>0</v>
      </c>
      <c r="C33" s="30"/>
    </row>
    <row r="34" spans="1:3" ht="20.100000000000001" customHeight="1" thickTop="1" thickBot="1" x14ac:dyDescent="0.3">
      <c r="A34" s="139" t="s">
        <v>50</v>
      </c>
      <c r="B34" s="140"/>
      <c r="C34" s="141"/>
    </row>
    <row r="35" spans="1:3" ht="20.100000000000001" customHeight="1" thickTop="1" thickBot="1" x14ac:dyDescent="0.3">
      <c r="A35" s="13" t="s">
        <v>51</v>
      </c>
      <c r="B35" s="31"/>
      <c r="C35" s="14"/>
    </row>
    <row r="36" spans="1:3" ht="20.100000000000001" customHeight="1" thickBot="1" x14ac:dyDescent="0.3">
      <c r="A36" s="32" t="s">
        <v>177</v>
      </c>
      <c r="B36" s="33"/>
      <c r="C36" s="10"/>
    </row>
    <row r="37" spans="1:3" ht="20.100000000000001" customHeight="1" thickBot="1" x14ac:dyDescent="0.3">
      <c r="A37" s="32" t="s">
        <v>60</v>
      </c>
      <c r="B37" s="33"/>
      <c r="C37" s="10"/>
    </row>
    <row r="38" spans="1:3" ht="20.100000000000001" customHeight="1" thickBot="1" x14ac:dyDescent="0.3">
      <c r="A38" s="32" t="s">
        <v>54</v>
      </c>
      <c r="B38" s="33"/>
      <c r="C38" s="10"/>
    </row>
    <row r="39" spans="1:3" ht="20.100000000000001" customHeight="1" thickBot="1" x14ac:dyDescent="0.3">
      <c r="A39" s="32" t="s">
        <v>53</v>
      </c>
      <c r="B39" s="33"/>
      <c r="C39" s="10"/>
    </row>
    <row r="40" spans="1:3" ht="20.100000000000001" customHeight="1" thickBot="1" x14ac:dyDescent="0.3">
      <c r="A40" s="32" t="s">
        <v>52</v>
      </c>
      <c r="B40" s="33"/>
      <c r="C40" s="10"/>
    </row>
    <row r="41" spans="1:3" ht="20.100000000000001" customHeight="1" thickBot="1" x14ac:dyDescent="0.3">
      <c r="A41" s="32" t="s">
        <v>59</v>
      </c>
      <c r="B41" s="33"/>
      <c r="C41" s="10"/>
    </row>
    <row r="42" spans="1:3" ht="20.100000000000001" customHeight="1" thickBot="1" x14ac:dyDescent="0.3">
      <c r="A42" s="32" t="s">
        <v>186</v>
      </c>
      <c r="B42" s="178">
        <v>8000</v>
      </c>
      <c r="C42" s="10" t="s">
        <v>165</v>
      </c>
    </row>
    <row r="43" spans="1:3" ht="20.100000000000001" customHeight="1" thickBot="1" x14ac:dyDescent="0.3">
      <c r="A43" s="32" t="s">
        <v>62</v>
      </c>
      <c r="B43" s="33"/>
      <c r="C43" s="10"/>
    </row>
    <row r="44" spans="1:3" ht="20.100000000000001" customHeight="1" thickBot="1" x14ac:dyDescent="0.3">
      <c r="A44" s="32" t="s">
        <v>56</v>
      </c>
      <c r="B44" s="33"/>
      <c r="C44" s="10"/>
    </row>
    <row r="45" spans="1:3" ht="20.100000000000001" customHeight="1" thickBot="1" x14ac:dyDescent="0.3">
      <c r="A45" s="32" t="s">
        <v>55</v>
      </c>
      <c r="B45" s="33"/>
      <c r="C45" s="10"/>
    </row>
    <row r="46" spans="1:3" ht="20.100000000000001" customHeight="1" thickBot="1" x14ac:dyDescent="0.3">
      <c r="A46" s="32" t="s">
        <v>61</v>
      </c>
      <c r="B46" s="33"/>
      <c r="C46" s="10"/>
    </row>
    <row r="47" spans="1:3" ht="20.100000000000001" customHeight="1" thickBot="1" x14ac:dyDescent="0.3">
      <c r="A47" s="32" t="s">
        <v>57</v>
      </c>
      <c r="B47" s="33"/>
      <c r="C47" s="10"/>
    </row>
    <row r="48" spans="1:3" ht="20.100000000000001" customHeight="1" thickBot="1" x14ac:dyDescent="0.3">
      <c r="A48" s="32" t="s">
        <v>58</v>
      </c>
      <c r="B48" s="33"/>
      <c r="C48" s="10"/>
    </row>
    <row r="49" spans="1:3" ht="20.100000000000001" customHeight="1" thickBot="1" x14ac:dyDescent="0.3">
      <c r="A49" s="32" t="s">
        <v>94</v>
      </c>
      <c r="B49" s="33"/>
      <c r="C49" s="10"/>
    </row>
    <row r="50" spans="1:3" ht="20.100000000000001" customHeight="1" thickBot="1" x14ac:dyDescent="0.3">
      <c r="A50" s="34"/>
      <c r="B50" s="33"/>
      <c r="C50" s="10"/>
    </row>
    <row r="51" spans="1:3" ht="20.100000000000001" customHeight="1" thickBot="1" x14ac:dyDescent="0.3">
      <c r="A51" s="23" t="s">
        <v>63</v>
      </c>
      <c r="B51" s="29">
        <f>SUM(B35:B50)</f>
        <v>8000</v>
      </c>
      <c r="C51" s="35"/>
    </row>
    <row r="52" spans="1:3" ht="20.100000000000001" customHeight="1" thickTop="1" thickBot="1" x14ac:dyDescent="0.3">
      <c r="A52" s="139" t="s">
        <v>64</v>
      </c>
      <c r="B52" s="140"/>
      <c r="C52" s="141"/>
    </row>
    <row r="53" spans="1:3" ht="20.100000000000001" customHeight="1" thickTop="1" thickBot="1" x14ac:dyDescent="0.3">
      <c r="A53" s="36" t="s">
        <v>65</v>
      </c>
      <c r="B53" s="37">
        <f>SUM(B19+B26+B33+B51)</f>
        <v>8000</v>
      </c>
      <c r="C53" s="38"/>
    </row>
    <row r="54" spans="1:3" ht="15.75" thickTop="1" x14ac:dyDescent="0.25">
      <c r="A54" s="39"/>
      <c r="B54" s="7"/>
      <c r="C54" s="40"/>
    </row>
    <row r="55" spans="1:3" ht="15.75" thickBot="1" x14ac:dyDescent="0.3">
      <c r="A55" s="39"/>
      <c r="B55" s="7"/>
      <c r="C55" s="7"/>
    </row>
    <row r="56" spans="1:3" ht="15.75" thickBot="1" x14ac:dyDescent="0.3">
      <c r="A56" s="15" t="s">
        <v>94</v>
      </c>
      <c r="B56" s="41">
        <f>B49/B53</f>
        <v>0</v>
      </c>
      <c r="C56" s="7"/>
    </row>
    <row r="57" spans="1:3" ht="15.75" thickBot="1" x14ac:dyDescent="0.3">
      <c r="A57" s="15" t="s">
        <v>66</v>
      </c>
      <c r="B57" s="41">
        <f>((B51+B33)-B49)/B53</f>
        <v>1</v>
      </c>
      <c r="C57" s="7"/>
    </row>
    <row r="58" spans="1:3" ht="15.75" thickBot="1" x14ac:dyDescent="0.3">
      <c r="A58" s="15" t="s">
        <v>67</v>
      </c>
      <c r="B58" s="42">
        <f>IF(C9=Sources!A14,'Profit and Loss'!D10,'Unit Distribution and Rents'!G21)</f>
        <v>0</v>
      </c>
      <c r="C58" s="7"/>
    </row>
    <row r="59" spans="1:3" ht="15.75" thickBot="1" x14ac:dyDescent="0.3">
      <c r="A59" s="15" t="s">
        <v>68</v>
      </c>
      <c r="B59" s="135" t="e">
        <f>B53/B58</f>
        <v>#DIV/0!</v>
      </c>
      <c r="C59" s="7"/>
    </row>
    <row r="60" spans="1:3" ht="15.75" thickBot="1" x14ac:dyDescent="0.3">
      <c r="A60" s="15" t="s">
        <v>181</v>
      </c>
      <c r="B60" s="135" t="e">
        <f>B53/'Unit Distribution and Rents'!E21</f>
        <v>#DIV/0!</v>
      </c>
    </row>
  </sheetData>
  <sortState xmlns:xlrd2="http://schemas.microsoft.com/office/spreadsheetml/2017/richdata2" ref="A36:A48">
    <sortCondition ref="A35:A48"/>
  </sortState>
  <mergeCells count="8">
    <mergeCell ref="A34:C34"/>
    <mergeCell ref="A52:C52"/>
    <mergeCell ref="A1:C1"/>
    <mergeCell ref="A2:C2"/>
    <mergeCell ref="A9:B9"/>
    <mergeCell ref="A13:C13"/>
    <mergeCell ref="A20:C20"/>
    <mergeCell ref="A27:C27"/>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C7B23BF1-CDF3-4F2F-B3B4-E58BA1B46121}">
          <x14:formula1>
            <xm:f>Sources!$A$14:$A$16</xm:f>
          </x14:formula1>
          <xm:sqref>C9</xm:sqref>
        </x14:dataValidation>
        <x14:dataValidation type="list" allowBlank="1" showInputMessage="1" showErrorMessage="1" xr:uid="{57573C00-4A72-4771-844E-23825DC745C2}">
          <x14:formula1>
            <xm:f>Sources!$A$2:$A$7</xm:f>
          </x14:formula1>
          <xm:sqref>C14:C18 C28:C32 C35:C50 C21:C25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D6948-C28C-4278-9F5E-821ACFE15401}">
  <dimension ref="A1:L16"/>
  <sheetViews>
    <sheetView tabSelected="1" workbookViewId="0">
      <selection activeCell="N6" sqref="N6"/>
    </sheetView>
  </sheetViews>
  <sheetFormatPr defaultRowHeight="15" x14ac:dyDescent="0.25"/>
  <cols>
    <col min="1" max="2" width="13.140625" customWidth="1"/>
    <col min="3" max="3" width="15.42578125" customWidth="1"/>
    <col min="4" max="4" width="16.140625" customWidth="1"/>
    <col min="7" max="7" width="14.85546875" customWidth="1"/>
    <col min="9" max="9" width="17.28515625" customWidth="1"/>
    <col min="10" max="10" width="23.42578125" customWidth="1"/>
  </cols>
  <sheetData>
    <row r="1" spans="1:12" ht="20.100000000000001" customHeight="1" thickBot="1" x14ac:dyDescent="0.3">
      <c r="A1" s="150" t="s">
        <v>69</v>
      </c>
      <c r="B1" s="151"/>
      <c r="C1" s="151"/>
      <c r="D1" s="152"/>
    </row>
    <row r="2" spans="1:12" ht="20.100000000000001" customHeight="1" x14ac:dyDescent="0.25"/>
    <row r="3" spans="1:12" ht="20.100000000000001" customHeight="1" x14ac:dyDescent="0.25">
      <c r="A3" s="43"/>
      <c r="B3" s="43"/>
      <c r="C3" s="43"/>
      <c r="D3" s="43"/>
    </row>
    <row r="4" spans="1:12" x14ac:dyDescent="0.25">
      <c r="A4" s="44" t="s">
        <v>70</v>
      </c>
      <c r="F4" s="153"/>
      <c r="G4" s="153"/>
    </row>
    <row r="5" spans="1:12" ht="39.75" thickBot="1" x14ac:dyDescent="0.3">
      <c r="A5" s="45" t="s">
        <v>71</v>
      </c>
      <c r="B5" s="45" t="s">
        <v>72</v>
      </c>
      <c r="C5" s="46"/>
      <c r="D5" s="47" t="s">
        <v>73</v>
      </c>
      <c r="F5" s="154"/>
      <c r="G5" s="155"/>
    </row>
    <row r="6" spans="1:12" ht="20.100000000000001" customHeight="1" thickBot="1" x14ac:dyDescent="0.3">
      <c r="A6">
        <v>0</v>
      </c>
      <c r="B6" s="48"/>
      <c r="D6" s="49">
        <f>B6*J7</f>
        <v>0</v>
      </c>
      <c r="F6" s="50"/>
      <c r="G6" s="51"/>
      <c r="I6" s="52" t="s">
        <v>74</v>
      </c>
      <c r="J6" s="53" t="s">
        <v>75</v>
      </c>
      <c r="L6" s="180"/>
    </row>
    <row r="7" spans="1:12" ht="20.100000000000001" customHeight="1" thickTop="1" thickBot="1" x14ac:dyDescent="0.3">
      <c r="A7">
        <v>1</v>
      </c>
      <c r="B7" s="48"/>
      <c r="D7" s="49">
        <f>B7*J8</f>
        <v>0</v>
      </c>
      <c r="F7" s="146" t="s">
        <v>76</v>
      </c>
      <c r="G7" s="147"/>
      <c r="I7" s="54">
        <v>0</v>
      </c>
      <c r="J7" s="55">
        <v>181488</v>
      </c>
      <c r="K7" s="181"/>
      <c r="L7" s="181"/>
    </row>
    <row r="8" spans="1:12" ht="20.100000000000001" customHeight="1" thickBot="1" x14ac:dyDescent="0.3">
      <c r="A8">
        <v>2</v>
      </c>
      <c r="B8" s="48"/>
      <c r="D8" s="49">
        <f>B8*J9</f>
        <v>0</v>
      </c>
      <c r="F8" s="156">
        <f>'Development Budget'!B53</f>
        <v>8000</v>
      </c>
      <c r="G8" s="157"/>
      <c r="I8" s="54">
        <v>1</v>
      </c>
      <c r="J8" s="55">
        <v>208048</v>
      </c>
      <c r="K8" s="181"/>
      <c r="L8" s="181"/>
    </row>
    <row r="9" spans="1:12" ht="20.100000000000001" customHeight="1" thickBot="1" x14ac:dyDescent="0.3">
      <c r="A9">
        <v>3</v>
      </c>
      <c r="B9" s="48"/>
      <c r="D9" s="49">
        <f>B9*J10</f>
        <v>0</v>
      </c>
      <c r="F9" s="50"/>
      <c r="G9" s="51"/>
      <c r="I9" s="54">
        <v>2</v>
      </c>
      <c r="J9" s="55">
        <v>252993</v>
      </c>
      <c r="K9" s="181"/>
      <c r="L9" s="181"/>
    </row>
    <row r="10" spans="1:12" ht="20.100000000000001" customHeight="1" thickBot="1" x14ac:dyDescent="0.3">
      <c r="A10">
        <v>4</v>
      </c>
      <c r="B10" s="48"/>
      <c r="D10" s="49">
        <f>B10*J11</f>
        <v>0</v>
      </c>
      <c r="F10" s="158" t="s">
        <v>77</v>
      </c>
      <c r="G10" s="159"/>
      <c r="I10" s="54">
        <v>3</v>
      </c>
      <c r="J10" s="55">
        <v>327292</v>
      </c>
      <c r="K10" s="181"/>
      <c r="L10" s="181"/>
    </row>
    <row r="11" spans="1:12" ht="20.100000000000001" customHeight="1" thickBot="1" x14ac:dyDescent="0.3">
      <c r="B11">
        <f>SUM(B6:B10)</f>
        <v>0</v>
      </c>
      <c r="D11" s="49"/>
      <c r="F11" s="144" t="e">
        <f>F8/(B11)</f>
        <v>#DIV/0!</v>
      </c>
      <c r="G11" s="145"/>
      <c r="I11" s="54" t="s">
        <v>78</v>
      </c>
      <c r="J11" s="55">
        <v>359133</v>
      </c>
      <c r="K11" s="181"/>
      <c r="L11" s="181"/>
    </row>
    <row r="12" spans="1:12" ht="20.100000000000001" customHeight="1" x14ac:dyDescent="0.25">
      <c r="D12" s="49"/>
      <c r="F12" s="146"/>
      <c r="G12" s="147"/>
    </row>
    <row r="13" spans="1:12" ht="20.100000000000001" customHeight="1" x14ac:dyDescent="0.25">
      <c r="A13" t="s">
        <v>79</v>
      </c>
      <c r="D13" s="49">
        <f>SUM(D6:D10)</f>
        <v>0</v>
      </c>
      <c r="F13" s="148"/>
      <c r="G13" s="148"/>
    </row>
    <row r="14" spans="1:12" ht="20.100000000000001" customHeight="1" x14ac:dyDescent="0.25">
      <c r="D14" s="49"/>
      <c r="I14" s="56"/>
    </row>
    <row r="15" spans="1:12" ht="20.100000000000001" customHeight="1" x14ac:dyDescent="0.25">
      <c r="A15" t="s">
        <v>80</v>
      </c>
      <c r="D15" s="177" t="e">
        <f>D13/B11</f>
        <v>#DIV/0!</v>
      </c>
      <c r="F15" s="149"/>
      <c r="G15" s="149"/>
      <c r="I15" s="44"/>
    </row>
    <row r="16" spans="1:12" ht="15.75" x14ac:dyDescent="0.25">
      <c r="I16" s="57"/>
      <c r="J16" s="57"/>
    </row>
  </sheetData>
  <mergeCells count="10">
    <mergeCell ref="F11:G11"/>
    <mergeCell ref="F12:G12"/>
    <mergeCell ref="F13:G13"/>
    <mergeCell ref="F15:G15"/>
    <mergeCell ref="A1:D1"/>
    <mergeCell ref="F4:G4"/>
    <mergeCell ref="F5:G5"/>
    <mergeCell ref="F7:G7"/>
    <mergeCell ref="F8:G8"/>
    <mergeCell ref="F10:G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94FFE-B7F1-41E5-A055-88EEA0AB2BFF}">
  <dimension ref="A1:F29"/>
  <sheetViews>
    <sheetView workbookViewId="0">
      <selection activeCell="E22" sqref="E22"/>
    </sheetView>
  </sheetViews>
  <sheetFormatPr defaultRowHeight="15" x14ac:dyDescent="0.25"/>
  <cols>
    <col min="4" max="4" width="10.28515625" customWidth="1"/>
    <col min="5" max="5" width="12.28515625" bestFit="1" customWidth="1"/>
  </cols>
  <sheetData>
    <row r="1" spans="1:6" ht="20.100000000000001" customHeight="1" thickBot="1" x14ac:dyDescent="0.3">
      <c r="A1" s="150" t="s">
        <v>81</v>
      </c>
      <c r="B1" s="151"/>
      <c r="C1" s="151"/>
      <c r="D1" s="151"/>
      <c r="E1" s="151"/>
      <c r="F1" s="152"/>
    </row>
    <row r="2" spans="1:6" ht="20.100000000000001" customHeight="1" x14ac:dyDescent="0.25"/>
    <row r="3" spans="1:6" ht="20.100000000000001" customHeight="1" x14ac:dyDescent="0.25">
      <c r="A3" s="56" t="s">
        <v>82</v>
      </c>
      <c r="D3" s="58" t="s">
        <v>83</v>
      </c>
      <c r="E3" s="58" t="s">
        <v>84</v>
      </c>
    </row>
    <row r="4" spans="1:6" ht="20.100000000000001" customHeight="1" x14ac:dyDescent="0.25">
      <c r="B4" s="56" t="s">
        <v>85</v>
      </c>
      <c r="D4" s="59"/>
      <c r="E4" s="60"/>
    </row>
    <row r="5" spans="1:6" ht="20.100000000000001" customHeight="1" x14ac:dyDescent="0.25">
      <c r="B5" s="56" t="s">
        <v>85</v>
      </c>
      <c r="D5" s="59"/>
      <c r="E5" s="60"/>
    </row>
    <row r="6" spans="1:6" ht="20.100000000000001" customHeight="1" x14ac:dyDescent="0.25">
      <c r="B6" s="56" t="s">
        <v>85</v>
      </c>
      <c r="D6" s="59"/>
      <c r="E6" s="60"/>
    </row>
    <row r="7" spans="1:6" ht="20.100000000000001" customHeight="1" x14ac:dyDescent="0.25">
      <c r="B7" s="56" t="s">
        <v>85</v>
      </c>
      <c r="D7" s="59"/>
      <c r="E7" s="60"/>
    </row>
    <row r="8" spans="1:6" ht="20.100000000000001" customHeight="1" x14ac:dyDescent="0.25">
      <c r="B8" s="56" t="s">
        <v>85</v>
      </c>
      <c r="D8" s="59"/>
      <c r="E8" s="60"/>
    </row>
    <row r="9" spans="1:6" ht="20.100000000000001" customHeight="1" thickBot="1" x14ac:dyDescent="0.3">
      <c r="B9" s="56" t="s">
        <v>85</v>
      </c>
      <c r="D9" s="61"/>
      <c r="E9" s="62"/>
    </row>
    <row r="10" spans="1:6" ht="20.100000000000001" customHeight="1" thickTop="1" x14ac:dyDescent="0.25">
      <c r="B10" s="56" t="s">
        <v>86</v>
      </c>
      <c r="D10" s="63">
        <f>SUM(D4:D9)</f>
        <v>0</v>
      </c>
      <c r="E10" s="64">
        <f>(D4*E4)+(D5*E5)+(D6*E6)+(D7*E7)+(D8*E8)+(D9*E9)</f>
        <v>0</v>
      </c>
    </row>
    <row r="11" spans="1:6" ht="20.100000000000001" customHeight="1" thickBot="1" x14ac:dyDescent="0.3">
      <c r="B11" s="65" t="s">
        <v>87</v>
      </c>
      <c r="D11" s="51"/>
      <c r="E11" s="62"/>
    </row>
    <row r="12" spans="1:6" ht="20.100000000000001" customHeight="1" thickTop="1" x14ac:dyDescent="0.25">
      <c r="B12" s="56" t="s">
        <v>88</v>
      </c>
      <c r="E12" s="64">
        <f>E10-E11</f>
        <v>0</v>
      </c>
    </row>
    <row r="13" spans="1:6" ht="20.100000000000001" customHeight="1" x14ac:dyDescent="0.25"/>
    <row r="14" spans="1:6" ht="20.100000000000001" customHeight="1" x14ac:dyDescent="0.25"/>
    <row r="15" spans="1:6" ht="20.100000000000001" customHeight="1" x14ac:dyDescent="0.25"/>
    <row r="16" spans="1:6" ht="20.100000000000001" customHeight="1" x14ac:dyDescent="0.25">
      <c r="A16" s="56" t="s">
        <v>89</v>
      </c>
    </row>
    <row r="17" spans="2:5" ht="20.100000000000001" customHeight="1" x14ac:dyDescent="0.25">
      <c r="B17" s="56" t="s">
        <v>90</v>
      </c>
      <c r="C17" s="56"/>
      <c r="E17" s="66">
        <f>'Development Budget'!B14+'Development Budget'!B15</f>
        <v>0</v>
      </c>
    </row>
    <row r="18" spans="2:5" ht="20.100000000000001" customHeight="1" x14ac:dyDescent="0.25">
      <c r="B18" s="56" t="s">
        <v>91</v>
      </c>
      <c r="C18" s="56"/>
      <c r="E18" s="66">
        <f>'Development Budget'!B26</f>
        <v>0</v>
      </c>
    </row>
    <row r="19" spans="2:5" ht="20.100000000000001" customHeight="1" x14ac:dyDescent="0.25">
      <c r="B19" s="56" t="s">
        <v>92</v>
      </c>
      <c r="C19" s="56"/>
      <c r="E19" s="66">
        <f>'Development Budget'!B16+'Development Budget'!B17+'Development Budget'!B18</f>
        <v>0</v>
      </c>
    </row>
    <row r="20" spans="2:5" ht="20.100000000000001" customHeight="1" x14ac:dyDescent="0.25">
      <c r="B20" s="56" t="s">
        <v>93</v>
      </c>
      <c r="C20" s="56"/>
      <c r="E20" s="66">
        <f>'Development Budget'!B33</f>
        <v>0</v>
      </c>
    </row>
    <row r="21" spans="2:5" ht="20.100000000000001" customHeight="1" x14ac:dyDescent="0.25">
      <c r="B21" s="56" t="s">
        <v>66</v>
      </c>
      <c r="C21" s="56"/>
      <c r="E21" s="66">
        <f>'Development Budget'!B51-'Development Budget'!B49</f>
        <v>8000</v>
      </c>
    </row>
    <row r="22" spans="2:5" ht="20.100000000000001" customHeight="1" thickBot="1" x14ac:dyDescent="0.3">
      <c r="B22" s="56" t="s">
        <v>94</v>
      </c>
      <c r="C22" s="56"/>
      <c r="E22" s="67">
        <f>'Development Budget'!B49</f>
        <v>0</v>
      </c>
    </row>
    <row r="23" spans="2:5" ht="20.100000000000001" customHeight="1" thickTop="1" x14ac:dyDescent="0.25">
      <c r="B23" s="68" t="s">
        <v>95</v>
      </c>
      <c r="C23" s="56"/>
      <c r="E23" s="64">
        <f>SUM(E17:E22)</f>
        <v>8000</v>
      </c>
    </row>
    <row r="24" spans="2:5" ht="20.100000000000001" customHeight="1" x14ac:dyDescent="0.25"/>
    <row r="25" spans="2:5" ht="20.100000000000001" customHeight="1" x14ac:dyDescent="0.25"/>
    <row r="26" spans="2:5" ht="20.100000000000001" customHeight="1" x14ac:dyDescent="0.25">
      <c r="B26" s="56" t="s">
        <v>88</v>
      </c>
      <c r="E26" s="66">
        <f>E12</f>
        <v>0</v>
      </c>
    </row>
    <row r="27" spans="2:5" ht="20.100000000000001" customHeight="1" thickBot="1" x14ac:dyDescent="0.3">
      <c r="B27" s="56" t="s">
        <v>96</v>
      </c>
      <c r="E27" s="66">
        <f>E23</f>
        <v>8000</v>
      </c>
    </row>
    <row r="28" spans="2:5" ht="20.100000000000001" customHeight="1" thickTop="1" x14ac:dyDescent="0.25">
      <c r="B28" s="68" t="s">
        <v>97</v>
      </c>
      <c r="E28" s="64">
        <f>E26-E27</f>
        <v>-8000</v>
      </c>
    </row>
    <row r="29" spans="2:5" ht="20.100000000000001" customHeight="1" x14ac:dyDescent="0.25"/>
  </sheetData>
  <mergeCells count="1">
    <mergeCell ref="A1:F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5512C-F607-4E1E-9B3B-9990E4EB4BB9}">
  <dimension ref="A1:T23"/>
  <sheetViews>
    <sheetView workbookViewId="0">
      <selection activeCell="K9" sqref="K9"/>
    </sheetView>
  </sheetViews>
  <sheetFormatPr defaultRowHeight="15" x14ac:dyDescent="0.25"/>
  <cols>
    <col min="1" max="1" width="13.7109375" customWidth="1"/>
    <col min="2" max="2" width="2.42578125" customWidth="1"/>
    <col min="3" max="3" width="14" customWidth="1"/>
    <col min="4" max="4" width="2.42578125" customWidth="1"/>
    <col min="5" max="5" width="17.140625" customWidth="1"/>
    <col min="6" max="6" width="2.42578125" customWidth="1"/>
    <col min="7" max="7" width="16.28515625" customWidth="1"/>
    <col min="8" max="8" width="2.42578125" customWidth="1"/>
    <col min="9" max="9" width="15" customWidth="1"/>
    <col min="10" max="10" width="2.42578125" customWidth="1"/>
    <col min="11" max="11" width="19.42578125" customWidth="1"/>
    <col min="13" max="13" width="18.7109375" customWidth="1"/>
  </cols>
  <sheetData>
    <row r="1" spans="1:20" ht="15.75" x14ac:dyDescent="0.25">
      <c r="A1" s="142" t="s">
        <v>98</v>
      </c>
      <c r="B1" s="142"/>
      <c r="C1" s="142"/>
      <c r="D1" s="142"/>
      <c r="E1" s="142"/>
      <c r="F1" s="142"/>
      <c r="G1" s="142"/>
      <c r="H1" s="142"/>
      <c r="I1" s="142"/>
      <c r="J1" s="69"/>
      <c r="K1" s="69"/>
      <c r="L1" s="69"/>
      <c r="M1" s="69"/>
      <c r="N1" s="69"/>
      <c r="O1" s="69"/>
      <c r="P1" s="69"/>
      <c r="Q1" s="69"/>
      <c r="R1" s="69"/>
      <c r="S1" s="69"/>
      <c r="T1" s="69"/>
    </row>
    <row r="2" spans="1:20" x14ac:dyDescent="0.25">
      <c r="A2" s="70"/>
      <c r="B2" s="7"/>
      <c r="C2" s="7"/>
      <c r="D2" s="7"/>
      <c r="E2" s="7"/>
      <c r="F2" s="7"/>
      <c r="G2" s="7"/>
      <c r="H2" s="7"/>
      <c r="I2" s="7"/>
      <c r="J2" s="7"/>
      <c r="K2" s="7"/>
      <c r="L2" s="7"/>
      <c r="M2" s="7"/>
      <c r="N2" s="7"/>
      <c r="O2" s="7"/>
      <c r="P2" s="7"/>
      <c r="Q2" s="7"/>
      <c r="R2" s="7"/>
      <c r="S2" s="7"/>
      <c r="T2" s="7"/>
    </row>
    <row r="3" spans="1:20" ht="15" customHeight="1" x14ac:dyDescent="0.25">
      <c r="A3" s="161" t="s">
        <v>99</v>
      </c>
      <c r="B3" s="161"/>
      <c r="C3" s="161"/>
      <c r="D3" s="161"/>
      <c r="E3" s="161"/>
      <c r="F3" s="161"/>
      <c r="G3" s="161"/>
      <c r="H3" s="161"/>
      <c r="I3" s="161"/>
      <c r="J3" s="161"/>
      <c r="K3" s="161"/>
      <c r="L3" s="161"/>
      <c r="M3" s="161"/>
      <c r="N3" s="81"/>
      <c r="O3" s="81"/>
      <c r="P3" s="81"/>
      <c r="Q3" s="81"/>
      <c r="R3" s="81"/>
      <c r="S3" s="81"/>
      <c r="T3" s="81"/>
    </row>
    <row r="4" spans="1:20" x14ac:dyDescent="0.25">
      <c r="A4" s="71"/>
      <c r="B4" s="71"/>
      <c r="C4" s="71"/>
      <c r="D4" s="71"/>
      <c r="E4" s="71"/>
      <c r="F4" s="71"/>
      <c r="G4" s="71"/>
      <c r="H4" s="71"/>
      <c r="I4" s="71"/>
      <c r="J4" s="71"/>
      <c r="K4" s="71"/>
      <c r="L4" s="71"/>
      <c r="M4" s="71"/>
      <c r="N4" s="71"/>
      <c r="O4" s="71"/>
      <c r="P4" s="71"/>
      <c r="Q4" s="71"/>
      <c r="R4" s="71"/>
      <c r="S4" s="71"/>
      <c r="T4" s="71"/>
    </row>
    <row r="5" spans="1:20" x14ac:dyDescent="0.25">
      <c r="A5" s="40"/>
      <c r="B5" s="40"/>
      <c r="C5" s="40"/>
      <c r="D5" s="40"/>
      <c r="E5" s="40"/>
      <c r="F5" s="40"/>
      <c r="G5" s="40"/>
      <c r="H5" s="40"/>
      <c r="I5" s="40"/>
      <c r="J5" s="40"/>
      <c r="K5" s="40"/>
      <c r="L5" s="40"/>
      <c r="M5" s="40"/>
      <c r="N5" s="40"/>
      <c r="O5" s="40"/>
      <c r="P5" s="40"/>
      <c r="Q5" s="40"/>
      <c r="R5" s="40"/>
      <c r="S5" s="40"/>
      <c r="T5" s="40"/>
    </row>
    <row r="6" spans="1:20" x14ac:dyDescent="0.25">
      <c r="A6" s="160" t="s">
        <v>100</v>
      </c>
      <c r="B6" s="160"/>
      <c r="C6" s="160"/>
      <c r="D6" s="160"/>
      <c r="E6" s="160"/>
      <c r="F6" s="160"/>
      <c r="G6" s="160"/>
      <c r="H6" s="7"/>
      <c r="I6" s="7"/>
      <c r="J6" s="7"/>
      <c r="K6" s="7"/>
      <c r="L6" s="7"/>
      <c r="M6" s="7"/>
      <c r="N6" s="7"/>
      <c r="O6" s="7"/>
      <c r="P6" s="7"/>
      <c r="Q6" s="7"/>
      <c r="R6" s="7"/>
      <c r="S6" s="7"/>
      <c r="T6" s="7"/>
    </row>
    <row r="7" spans="1:20" ht="26.25" x14ac:dyDescent="0.25">
      <c r="A7" s="72" t="s">
        <v>101</v>
      </c>
      <c r="B7" s="73"/>
      <c r="C7" s="72" t="s">
        <v>102</v>
      </c>
      <c r="D7" s="73"/>
      <c r="E7" s="72" t="s">
        <v>180</v>
      </c>
      <c r="F7" s="73"/>
      <c r="G7" s="72" t="s">
        <v>103</v>
      </c>
      <c r="H7" s="73"/>
      <c r="I7" s="72" t="s">
        <v>104</v>
      </c>
      <c r="J7" s="73"/>
      <c r="K7" s="72" t="s">
        <v>105</v>
      </c>
      <c r="L7" s="73"/>
      <c r="M7" s="73"/>
      <c r="N7" s="7"/>
      <c r="O7" s="7"/>
      <c r="P7" s="7"/>
      <c r="Q7" s="7"/>
      <c r="R7" s="7"/>
      <c r="S7" s="7"/>
      <c r="T7" s="7"/>
    </row>
    <row r="8" spans="1:20" x14ac:dyDescent="0.25">
      <c r="A8" s="74"/>
      <c r="B8" s="7"/>
      <c r="C8" s="74"/>
      <c r="D8" s="7"/>
      <c r="E8" s="74"/>
      <c r="F8" s="7"/>
      <c r="G8" s="74"/>
      <c r="H8" s="7"/>
      <c r="I8" s="75"/>
      <c r="J8" s="7"/>
      <c r="K8" s="76">
        <f>I8*G8</f>
        <v>0</v>
      </c>
      <c r="L8" s="7"/>
      <c r="M8" s="7"/>
      <c r="N8" s="7"/>
      <c r="O8" s="7"/>
      <c r="P8" s="7"/>
      <c r="Q8" s="7"/>
      <c r="R8" s="7"/>
      <c r="S8" s="7"/>
      <c r="T8" s="7"/>
    </row>
    <row r="9" spans="1:20" x14ac:dyDescent="0.25">
      <c r="A9" s="74"/>
      <c r="B9" s="7"/>
      <c r="C9" s="74"/>
      <c r="D9" s="7"/>
      <c r="E9" s="74"/>
      <c r="F9" s="7"/>
      <c r="G9" s="74"/>
      <c r="H9" s="7"/>
      <c r="I9" s="75"/>
      <c r="J9" s="7"/>
      <c r="K9" s="76">
        <f t="shared" ref="K9:K20" si="0">I9*G9</f>
        <v>0</v>
      </c>
      <c r="L9" s="7"/>
      <c r="M9" s="7"/>
      <c r="N9" s="7"/>
      <c r="O9" s="7"/>
      <c r="P9" s="7"/>
      <c r="Q9" s="7"/>
      <c r="R9" s="7"/>
      <c r="S9" s="7"/>
      <c r="T9" s="7"/>
    </row>
    <row r="10" spans="1:20" x14ac:dyDescent="0.25">
      <c r="A10" s="74"/>
      <c r="B10" s="7"/>
      <c r="C10" s="74"/>
      <c r="D10" s="7"/>
      <c r="E10" s="77"/>
      <c r="F10" s="7"/>
      <c r="G10" s="77"/>
      <c r="H10" s="7"/>
      <c r="I10" s="75"/>
      <c r="J10" s="7"/>
      <c r="K10" s="76">
        <f t="shared" si="0"/>
        <v>0</v>
      </c>
      <c r="L10" s="7"/>
      <c r="M10" s="7"/>
      <c r="N10" s="7"/>
      <c r="O10" s="7"/>
      <c r="P10" s="7"/>
      <c r="Q10" s="7"/>
      <c r="R10" s="7"/>
      <c r="S10" s="7"/>
      <c r="T10" s="7"/>
    </row>
    <row r="11" spans="1:20" x14ac:dyDescent="0.25">
      <c r="A11" s="74"/>
      <c r="B11" s="7"/>
      <c r="C11" s="74"/>
      <c r="D11" s="7"/>
      <c r="E11" s="74"/>
      <c r="F11" s="7"/>
      <c r="G11" s="74"/>
      <c r="H11" s="7"/>
      <c r="I11" s="75"/>
      <c r="J11" s="7"/>
      <c r="K11" s="76">
        <f t="shared" si="0"/>
        <v>0</v>
      </c>
      <c r="L11" s="7"/>
      <c r="M11" s="7"/>
      <c r="N11" s="7"/>
      <c r="O11" s="7"/>
      <c r="P11" s="7"/>
      <c r="Q11" s="7"/>
      <c r="R11" s="7"/>
      <c r="S11" s="7"/>
      <c r="T11" s="7"/>
    </row>
    <row r="12" spans="1:20" x14ac:dyDescent="0.25">
      <c r="A12" s="74"/>
      <c r="B12" s="7"/>
      <c r="C12" s="74"/>
      <c r="D12" s="7"/>
      <c r="E12" s="74"/>
      <c r="F12" s="7"/>
      <c r="G12" s="74"/>
      <c r="H12" s="7"/>
      <c r="I12" s="75"/>
      <c r="J12" s="7"/>
      <c r="K12" s="76">
        <f t="shared" si="0"/>
        <v>0</v>
      </c>
      <c r="L12" s="7"/>
      <c r="M12" s="7"/>
      <c r="N12" s="7"/>
      <c r="O12" s="7"/>
      <c r="P12" s="7"/>
      <c r="Q12" s="7"/>
      <c r="R12" s="7"/>
      <c r="S12" s="7"/>
      <c r="T12" s="7"/>
    </row>
    <row r="13" spans="1:20" x14ac:dyDescent="0.25">
      <c r="A13" s="74"/>
      <c r="B13" s="7"/>
      <c r="C13" s="74"/>
      <c r="D13" s="7"/>
      <c r="E13" s="74"/>
      <c r="F13" s="7"/>
      <c r="G13" s="74"/>
      <c r="H13" s="7"/>
      <c r="I13" s="75"/>
      <c r="J13" s="7"/>
      <c r="K13" s="76">
        <f t="shared" si="0"/>
        <v>0</v>
      </c>
      <c r="L13" s="7"/>
      <c r="M13" s="7"/>
      <c r="N13" s="7"/>
      <c r="O13" s="7"/>
      <c r="P13" s="7"/>
      <c r="Q13" s="7"/>
      <c r="R13" s="7"/>
      <c r="S13" s="7"/>
      <c r="T13" s="7"/>
    </row>
    <row r="14" spans="1:20" x14ac:dyDescent="0.25">
      <c r="A14" s="74"/>
      <c r="B14" s="7"/>
      <c r="C14" s="74"/>
      <c r="D14" s="7"/>
      <c r="E14" s="74"/>
      <c r="F14" s="7"/>
      <c r="G14" s="74"/>
      <c r="H14" s="7"/>
      <c r="I14" s="75"/>
      <c r="J14" s="7"/>
      <c r="K14" s="76">
        <f t="shared" si="0"/>
        <v>0</v>
      </c>
      <c r="L14" s="7"/>
      <c r="M14" s="7"/>
      <c r="N14" s="7"/>
      <c r="O14" s="7"/>
      <c r="P14" s="7"/>
      <c r="Q14" s="7"/>
      <c r="R14" s="7"/>
      <c r="S14" s="7"/>
      <c r="T14" s="7"/>
    </row>
    <row r="15" spans="1:20" x14ac:dyDescent="0.25">
      <c r="A15" s="74"/>
      <c r="B15" s="7"/>
      <c r="C15" s="74"/>
      <c r="D15" s="7"/>
      <c r="E15" s="74"/>
      <c r="F15" s="7"/>
      <c r="G15" s="74"/>
      <c r="H15" s="7"/>
      <c r="I15" s="75"/>
      <c r="J15" s="7"/>
      <c r="K15" s="76">
        <f t="shared" si="0"/>
        <v>0</v>
      </c>
      <c r="L15" s="7"/>
      <c r="M15" s="7"/>
      <c r="N15" s="7"/>
      <c r="O15" s="7"/>
      <c r="P15" s="7"/>
      <c r="Q15" s="7"/>
      <c r="R15" s="7"/>
      <c r="S15" s="7"/>
      <c r="T15" s="7"/>
    </row>
    <row r="16" spans="1:20" x14ac:dyDescent="0.25">
      <c r="A16" s="74"/>
      <c r="B16" s="7"/>
      <c r="C16" s="74"/>
      <c r="D16" s="7"/>
      <c r="E16" s="74"/>
      <c r="F16" s="7"/>
      <c r="G16" s="74"/>
      <c r="H16" s="7"/>
      <c r="I16" s="75"/>
      <c r="J16" s="7"/>
      <c r="K16" s="76">
        <f t="shared" si="0"/>
        <v>0</v>
      </c>
      <c r="L16" s="7"/>
      <c r="M16" s="7"/>
      <c r="N16" s="7"/>
      <c r="O16" s="7"/>
      <c r="P16" s="7"/>
      <c r="Q16" s="7"/>
      <c r="R16" s="7"/>
      <c r="S16" s="7"/>
      <c r="T16" s="7"/>
    </row>
    <row r="17" spans="1:20" x14ac:dyDescent="0.25">
      <c r="A17" s="74"/>
      <c r="B17" s="7"/>
      <c r="C17" s="74"/>
      <c r="D17" s="7"/>
      <c r="E17" s="74"/>
      <c r="F17" s="7"/>
      <c r="G17" s="74"/>
      <c r="H17" s="7"/>
      <c r="I17" s="75"/>
      <c r="J17" s="7"/>
      <c r="K17" s="76">
        <f t="shared" si="0"/>
        <v>0</v>
      </c>
      <c r="L17" s="7"/>
      <c r="M17" s="7"/>
      <c r="N17" s="7"/>
      <c r="O17" s="7"/>
      <c r="P17" s="7"/>
      <c r="Q17" s="7"/>
      <c r="R17" s="7"/>
      <c r="S17" s="7"/>
      <c r="T17" s="7"/>
    </row>
    <row r="18" spans="1:20" x14ac:dyDescent="0.25">
      <c r="A18" s="74"/>
      <c r="B18" s="7"/>
      <c r="C18" s="74"/>
      <c r="D18" s="7"/>
      <c r="E18" s="74"/>
      <c r="F18" s="7"/>
      <c r="G18" s="74"/>
      <c r="H18" s="7"/>
      <c r="I18" s="75"/>
      <c r="J18" s="7"/>
      <c r="K18" s="76">
        <f t="shared" si="0"/>
        <v>0</v>
      </c>
      <c r="L18" s="7"/>
      <c r="M18" s="7"/>
      <c r="N18" s="7"/>
      <c r="O18" s="7"/>
      <c r="P18" s="7"/>
      <c r="Q18" s="7"/>
      <c r="R18" s="7"/>
      <c r="S18" s="7"/>
      <c r="T18" s="7"/>
    </row>
    <row r="19" spans="1:20" x14ac:dyDescent="0.25">
      <c r="A19" s="74"/>
      <c r="B19" s="7"/>
      <c r="C19" s="74"/>
      <c r="D19" s="7"/>
      <c r="E19" s="74"/>
      <c r="F19" s="7"/>
      <c r="G19" s="74"/>
      <c r="H19" s="7"/>
      <c r="I19" s="75"/>
      <c r="J19" s="7"/>
      <c r="K19" s="76">
        <f t="shared" si="0"/>
        <v>0</v>
      </c>
      <c r="L19" s="7"/>
      <c r="M19" s="7"/>
      <c r="N19" s="7"/>
      <c r="O19" s="7"/>
      <c r="P19" s="7"/>
      <c r="Q19" s="7"/>
      <c r="R19" s="7"/>
      <c r="S19" s="7"/>
      <c r="T19" s="7"/>
    </row>
    <row r="20" spans="1:20" x14ac:dyDescent="0.25">
      <c r="A20" s="77"/>
      <c r="B20" s="7"/>
      <c r="C20" s="77"/>
      <c r="D20" s="7"/>
      <c r="E20" s="77"/>
      <c r="F20" s="7"/>
      <c r="G20" s="77"/>
      <c r="H20" s="7"/>
      <c r="I20" s="78"/>
      <c r="J20" s="7"/>
      <c r="K20" s="76">
        <f t="shared" si="0"/>
        <v>0</v>
      </c>
      <c r="L20" s="7"/>
      <c r="M20" s="7"/>
      <c r="N20" s="7"/>
      <c r="O20" s="7"/>
      <c r="P20" s="7"/>
      <c r="Q20" s="7"/>
      <c r="R20" s="7"/>
      <c r="S20" s="7"/>
      <c r="T20" s="7"/>
    </row>
    <row r="21" spans="1:20" ht="15.75" thickBot="1" x14ac:dyDescent="0.3">
      <c r="A21" s="7" t="s">
        <v>106</v>
      </c>
      <c r="B21" s="7"/>
      <c r="C21" s="7"/>
      <c r="D21" s="7"/>
      <c r="E21" s="79">
        <f>(E8*G8)+(E9*G9)+(E10*G10)+(E11*G11)+(E12*G12)+(E13*G13)+(E14*G14)+(E15*G15)+(E16*G16)+(E17*G17)+(E18*G18)+(E19*G19)+(E20*G20)</f>
        <v>0</v>
      </c>
      <c r="F21" s="7"/>
      <c r="G21" s="79">
        <f>SUM(G8:G20)</f>
        <v>0</v>
      </c>
      <c r="H21" s="7"/>
      <c r="I21" s="7"/>
      <c r="J21" s="7"/>
      <c r="K21" s="80">
        <f>SUM(K8:K20)</f>
        <v>0</v>
      </c>
      <c r="L21" s="7"/>
      <c r="M21" s="7"/>
      <c r="N21" s="7"/>
      <c r="O21" s="7"/>
      <c r="P21" s="7"/>
      <c r="Q21" s="7"/>
      <c r="R21" s="7"/>
      <c r="S21" s="7"/>
      <c r="T21" s="7"/>
    </row>
    <row r="22" spans="1:20" ht="15.75" thickTop="1" x14ac:dyDescent="0.25">
      <c r="A22" s="7"/>
      <c r="B22" s="7"/>
      <c r="C22" s="7"/>
      <c r="D22" s="7"/>
      <c r="E22" s="7"/>
      <c r="F22" s="7"/>
      <c r="G22" s="7"/>
      <c r="H22" s="7"/>
      <c r="I22" s="7"/>
      <c r="J22" s="7"/>
      <c r="K22" s="7"/>
      <c r="L22" s="7"/>
      <c r="M22" s="7"/>
      <c r="N22" s="7"/>
      <c r="O22" s="7"/>
      <c r="P22" s="7"/>
      <c r="Q22" s="7"/>
      <c r="R22" s="7"/>
      <c r="S22" s="7"/>
      <c r="T22" s="7"/>
    </row>
    <row r="23" spans="1:20" x14ac:dyDescent="0.25">
      <c r="A23" s="8" t="s">
        <v>107</v>
      </c>
      <c r="B23" s="7"/>
      <c r="C23" s="7"/>
      <c r="D23" s="7"/>
      <c r="E23" s="7"/>
      <c r="F23" s="7"/>
      <c r="G23" s="7"/>
      <c r="H23" s="7"/>
      <c r="I23" s="7"/>
      <c r="J23" s="7"/>
      <c r="K23" s="7"/>
      <c r="L23" s="7"/>
      <c r="M23" s="7"/>
      <c r="N23" s="7"/>
      <c r="O23" s="7"/>
      <c r="P23" s="7"/>
      <c r="Q23" s="7"/>
      <c r="R23" s="7"/>
      <c r="S23" s="7"/>
      <c r="T23" s="7"/>
    </row>
  </sheetData>
  <mergeCells count="3">
    <mergeCell ref="A1:I1"/>
    <mergeCell ref="A6:G6"/>
    <mergeCell ref="A3:M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B2120-19BC-43EA-8486-FA86DAE8B558}">
  <dimension ref="A1:C27"/>
  <sheetViews>
    <sheetView topLeftCell="A8" workbookViewId="0">
      <selection activeCell="B23" sqref="B23"/>
    </sheetView>
  </sheetViews>
  <sheetFormatPr defaultRowHeight="15" x14ac:dyDescent="0.25"/>
  <cols>
    <col min="1" max="1" width="51.28515625" bestFit="1" customWidth="1"/>
    <col min="2" max="2" width="16.28515625" customWidth="1"/>
  </cols>
  <sheetData>
    <row r="1" spans="1:3" ht="24.95" customHeight="1" x14ac:dyDescent="0.25">
      <c r="A1" s="82" t="s">
        <v>108</v>
      </c>
      <c r="B1" s="83"/>
      <c r="C1" s="83"/>
    </row>
    <row r="2" spans="1:3" ht="24.95" customHeight="1" x14ac:dyDescent="0.25">
      <c r="A2" s="162" t="s">
        <v>109</v>
      </c>
      <c r="B2" s="162"/>
      <c r="C2" s="162"/>
    </row>
    <row r="3" spans="1:3" ht="24.95" customHeight="1" thickBot="1" x14ac:dyDescent="0.3">
      <c r="A3" s="84"/>
      <c r="B3" s="84"/>
      <c r="C3" s="84"/>
    </row>
    <row r="4" spans="1:3" ht="18" customHeight="1" thickBot="1" x14ac:dyDescent="0.3">
      <c r="A4" s="163" t="s">
        <v>110</v>
      </c>
      <c r="B4" s="164"/>
    </row>
    <row r="5" spans="1:3" ht="24.95" customHeight="1" thickBot="1" x14ac:dyDescent="0.3">
      <c r="A5" s="85" t="s">
        <v>112</v>
      </c>
      <c r="B5" s="86"/>
      <c r="C5" s="87"/>
    </row>
    <row r="6" spans="1:3" ht="24.95" customHeight="1" thickBot="1" x14ac:dyDescent="0.3">
      <c r="A6" s="85" t="s">
        <v>115</v>
      </c>
      <c r="B6" s="86"/>
      <c r="C6" s="87"/>
    </row>
    <row r="7" spans="1:3" ht="24.95" customHeight="1" thickBot="1" x14ac:dyDescent="0.3">
      <c r="A7" s="85" t="s">
        <v>113</v>
      </c>
      <c r="B7" s="86"/>
      <c r="C7" s="87"/>
    </row>
    <row r="8" spans="1:3" ht="24.95" customHeight="1" thickBot="1" x14ac:dyDescent="0.3">
      <c r="A8" s="85" t="s">
        <v>116</v>
      </c>
      <c r="B8" s="86"/>
      <c r="C8" s="87"/>
    </row>
    <row r="9" spans="1:3" ht="24.95" customHeight="1" thickBot="1" x14ac:dyDescent="0.3">
      <c r="A9" s="85" t="s">
        <v>118</v>
      </c>
      <c r="B9" s="86"/>
      <c r="C9" s="87"/>
    </row>
    <row r="10" spans="1:3" ht="24.95" customHeight="1" thickBot="1" x14ac:dyDescent="0.3">
      <c r="A10" s="85" t="s">
        <v>183</v>
      </c>
      <c r="B10" s="86"/>
      <c r="C10" s="87"/>
    </row>
    <row r="11" spans="1:3" ht="24.95" customHeight="1" thickBot="1" x14ac:dyDescent="0.3">
      <c r="A11" s="85" t="s">
        <v>62</v>
      </c>
      <c r="B11" s="86"/>
      <c r="C11" s="87"/>
    </row>
    <row r="12" spans="1:3" ht="24.95" customHeight="1" thickBot="1" x14ac:dyDescent="0.3">
      <c r="A12" s="85" t="s">
        <v>184</v>
      </c>
      <c r="B12" s="86"/>
      <c r="C12" s="87"/>
    </row>
    <row r="13" spans="1:3" ht="24.95" customHeight="1" thickBot="1" x14ac:dyDescent="0.3">
      <c r="A13" s="85" t="s">
        <v>120</v>
      </c>
      <c r="B13" s="86"/>
      <c r="C13" s="87"/>
    </row>
    <row r="14" spans="1:3" ht="24.95" customHeight="1" thickBot="1" x14ac:dyDescent="0.3">
      <c r="A14" s="85" t="s">
        <v>111</v>
      </c>
      <c r="B14" s="86"/>
      <c r="C14" s="87"/>
    </row>
    <row r="15" spans="1:3" ht="24.95" customHeight="1" thickBot="1" x14ac:dyDescent="0.3">
      <c r="A15" s="85" t="s">
        <v>114</v>
      </c>
      <c r="B15" s="86"/>
      <c r="C15" s="87"/>
    </row>
    <row r="16" spans="1:3" ht="24.95" customHeight="1" thickBot="1" x14ac:dyDescent="0.3">
      <c r="A16" s="85" t="s">
        <v>121</v>
      </c>
      <c r="B16" s="86"/>
      <c r="C16" s="87"/>
    </row>
    <row r="17" spans="1:3" ht="24.95" customHeight="1" thickBot="1" x14ac:dyDescent="0.3">
      <c r="A17" s="85" t="s">
        <v>122</v>
      </c>
      <c r="B17" s="86"/>
      <c r="C17" s="87"/>
    </row>
    <row r="18" spans="1:3" ht="24.95" customHeight="1" thickBot="1" x14ac:dyDescent="0.3">
      <c r="A18" s="85" t="s">
        <v>119</v>
      </c>
      <c r="B18" s="86"/>
      <c r="C18" s="87"/>
    </row>
    <row r="19" spans="1:3" ht="24.95" customHeight="1" thickBot="1" x14ac:dyDescent="0.3">
      <c r="A19" s="85" t="s">
        <v>117</v>
      </c>
      <c r="B19" s="86"/>
      <c r="C19" s="87"/>
    </row>
    <row r="20" spans="1:3" ht="24.95" customHeight="1" thickBot="1" x14ac:dyDescent="0.3">
      <c r="A20" s="88"/>
      <c r="B20" s="86"/>
      <c r="C20" s="87"/>
    </row>
    <row r="21" spans="1:3" ht="24.95" customHeight="1" thickBot="1" x14ac:dyDescent="0.3">
      <c r="A21" s="89"/>
      <c r="B21" s="90"/>
      <c r="C21" s="87"/>
    </row>
    <row r="22" spans="1:3" ht="24.95" customHeight="1" thickTop="1" x14ac:dyDescent="0.25">
      <c r="A22" s="91" t="s">
        <v>185</v>
      </c>
      <c r="B22" s="92">
        <f>SUM(B5:B21)</f>
        <v>0</v>
      </c>
    </row>
    <row r="23" spans="1:3" ht="20.100000000000001" customHeight="1" x14ac:dyDescent="0.25">
      <c r="A23" s="44"/>
      <c r="B23" s="87"/>
      <c r="C23" s="93"/>
    </row>
    <row r="24" spans="1:3" ht="20.100000000000001" customHeight="1" x14ac:dyDescent="0.25">
      <c r="A24" s="94" t="s">
        <v>123</v>
      </c>
      <c r="B24" s="95">
        <f>'Unit Distribution and Rents'!G21</f>
        <v>0</v>
      </c>
      <c r="C24" s="87"/>
    </row>
    <row r="25" spans="1:3" ht="20.100000000000001" customHeight="1" x14ac:dyDescent="0.25">
      <c r="A25" s="96" t="s">
        <v>124</v>
      </c>
      <c r="B25" s="175" t="e">
        <f>B22/B24</f>
        <v>#DIV/0!</v>
      </c>
      <c r="C25" s="97"/>
    </row>
    <row r="26" spans="1:3" ht="20.100000000000001" customHeight="1" x14ac:dyDescent="0.25">
      <c r="B26" s="87"/>
      <c r="C26" s="87"/>
    </row>
    <row r="27" spans="1:3" ht="20.100000000000001" customHeight="1" x14ac:dyDescent="0.25">
      <c r="A27" s="98" t="s">
        <v>178</v>
      </c>
      <c r="B27" s="95">
        <f>('Unit Distribution and Rents'!K21)*6</f>
        <v>0</v>
      </c>
      <c r="C27" s="87"/>
    </row>
  </sheetData>
  <sortState xmlns:xlrd2="http://schemas.microsoft.com/office/spreadsheetml/2017/richdata2" ref="A5:A19">
    <sortCondition ref="A5:A19"/>
  </sortState>
  <mergeCells count="2">
    <mergeCell ref="A2:C2"/>
    <mergeCell ref="A4:B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C2BD7-769A-41C9-BA80-2605ADAF96BC}">
  <dimension ref="A1:C19"/>
  <sheetViews>
    <sheetView workbookViewId="0">
      <selection activeCell="B4" sqref="B4:C4"/>
    </sheetView>
  </sheetViews>
  <sheetFormatPr defaultRowHeight="15" x14ac:dyDescent="0.25"/>
  <cols>
    <col min="1" max="1" width="39" bestFit="1" customWidth="1"/>
  </cols>
  <sheetData>
    <row r="1" spans="1:3" ht="15.75" x14ac:dyDescent="0.25">
      <c r="A1" s="99" t="s">
        <v>125</v>
      </c>
    </row>
    <row r="3" spans="1:3" x14ac:dyDescent="0.25">
      <c r="A3" s="56"/>
    </row>
    <row r="4" spans="1:3" x14ac:dyDescent="0.25">
      <c r="A4" s="44" t="s">
        <v>126</v>
      </c>
      <c r="B4" s="165" t="s">
        <v>127</v>
      </c>
      <c r="C4" s="166"/>
    </row>
    <row r="6" spans="1:3" x14ac:dyDescent="0.25">
      <c r="A6" s="100" t="s">
        <v>128</v>
      </c>
    </row>
    <row r="7" spans="1:3" x14ac:dyDescent="0.25">
      <c r="A7" s="56" t="s">
        <v>129</v>
      </c>
      <c r="B7" s="173">
        <v>0</v>
      </c>
      <c r="C7" s="174"/>
    </row>
    <row r="8" spans="1:3" x14ac:dyDescent="0.25">
      <c r="A8" s="56" t="s">
        <v>130</v>
      </c>
      <c r="B8" s="167">
        <v>0</v>
      </c>
      <c r="C8" s="168"/>
    </row>
    <row r="9" spans="1:3" x14ac:dyDescent="0.25">
      <c r="A9" t="s">
        <v>131</v>
      </c>
      <c r="B9" s="169">
        <v>0</v>
      </c>
      <c r="C9" s="170"/>
    </row>
    <row r="10" spans="1:3" x14ac:dyDescent="0.25">
      <c r="A10" t="s">
        <v>132</v>
      </c>
      <c r="B10" s="171">
        <f>B9*12</f>
        <v>0</v>
      </c>
      <c r="C10" s="171"/>
    </row>
    <row r="11" spans="1:3" x14ac:dyDescent="0.25">
      <c r="A11" s="44" t="s">
        <v>133</v>
      </c>
      <c r="B11" s="172" t="e">
        <f>(PMT(($B$8/12),$B$10,-$B$7,0,0))*12</f>
        <v>#NUM!</v>
      </c>
      <c r="C11" s="172"/>
    </row>
    <row r="14" spans="1:3" x14ac:dyDescent="0.25">
      <c r="A14" s="100" t="s">
        <v>134</v>
      </c>
    </row>
    <row r="15" spans="1:3" x14ac:dyDescent="0.25">
      <c r="A15" s="56" t="s">
        <v>129</v>
      </c>
      <c r="B15" s="165">
        <v>0</v>
      </c>
      <c r="C15" s="166"/>
    </row>
    <row r="16" spans="1:3" x14ac:dyDescent="0.25">
      <c r="A16" s="56" t="s">
        <v>130</v>
      </c>
      <c r="B16" s="167">
        <v>0</v>
      </c>
      <c r="C16" s="168"/>
    </row>
    <row r="17" spans="1:3" x14ac:dyDescent="0.25">
      <c r="A17" t="s">
        <v>131</v>
      </c>
      <c r="B17" s="169">
        <v>0</v>
      </c>
      <c r="C17" s="170"/>
    </row>
    <row r="18" spans="1:3" x14ac:dyDescent="0.25">
      <c r="A18" t="s">
        <v>132</v>
      </c>
      <c r="B18" s="171">
        <f>B17*12</f>
        <v>0</v>
      </c>
      <c r="C18" s="171"/>
    </row>
    <row r="19" spans="1:3" x14ac:dyDescent="0.25">
      <c r="A19" s="44" t="s">
        <v>133</v>
      </c>
      <c r="B19" s="172" t="e">
        <f>(PMT((B16/12),B18,-B15,0,0))*12</f>
        <v>#NUM!</v>
      </c>
      <c r="C19" s="172"/>
    </row>
  </sheetData>
  <mergeCells count="11">
    <mergeCell ref="B11:C11"/>
    <mergeCell ref="B4:C4"/>
    <mergeCell ref="B7:C7"/>
    <mergeCell ref="B8:C8"/>
    <mergeCell ref="B9:C9"/>
    <mergeCell ref="B10:C10"/>
    <mergeCell ref="B15:C15"/>
    <mergeCell ref="B16:C16"/>
    <mergeCell ref="B17:C17"/>
    <mergeCell ref="B18:C18"/>
    <mergeCell ref="B19:C19"/>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DE92CEC-EBBE-4C2A-82DE-8B1A47F3C515}">
          <x14:formula1>
            <xm:f>Sources!$A$10:$A$11</xm:f>
          </x14:formula1>
          <xm:sqref>B4:C4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EA86-0423-4F56-9F0C-EF382C9394B9}">
  <dimension ref="A1:Q20"/>
  <sheetViews>
    <sheetView workbookViewId="0">
      <selection activeCell="C14" sqref="C14"/>
    </sheetView>
  </sheetViews>
  <sheetFormatPr defaultRowHeight="15" x14ac:dyDescent="0.25"/>
  <cols>
    <col min="1" max="1" width="39.85546875" bestFit="1" customWidth="1"/>
    <col min="2" max="2" width="8.85546875" customWidth="1"/>
    <col min="3" max="17" width="12.28515625" customWidth="1"/>
  </cols>
  <sheetData>
    <row r="1" spans="1:17" ht="15.75" x14ac:dyDescent="0.25">
      <c r="A1" s="99" t="s">
        <v>135</v>
      </c>
      <c r="B1" s="101"/>
      <c r="C1" s="102"/>
      <c r="D1" s="102"/>
      <c r="E1" s="102"/>
      <c r="F1" s="102"/>
      <c r="G1" s="102"/>
      <c r="H1" s="102"/>
      <c r="I1" s="102"/>
      <c r="J1" s="102"/>
      <c r="K1" s="102"/>
      <c r="L1" s="102"/>
      <c r="M1" s="102"/>
      <c r="N1" s="102"/>
      <c r="O1" s="102"/>
      <c r="P1" s="102"/>
      <c r="Q1" s="102"/>
    </row>
    <row r="2" spans="1:17" ht="15.75" x14ac:dyDescent="0.25">
      <c r="A2" s="44"/>
      <c r="B2" s="103"/>
      <c r="C2" s="102"/>
      <c r="D2" s="102"/>
      <c r="E2" s="102"/>
      <c r="F2" s="102"/>
      <c r="G2" s="102"/>
      <c r="H2" s="102"/>
      <c r="I2" s="102"/>
      <c r="J2" s="102"/>
      <c r="K2" s="102"/>
      <c r="L2" s="102"/>
      <c r="M2" s="102"/>
      <c r="N2" s="102"/>
      <c r="O2" s="102"/>
      <c r="P2" s="102"/>
      <c r="Q2" s="102"/>
    </row>
    <row r="3" spans="1:17" ht="18" x14ac:dyDescent="0.25">
      <c r="A3" s="99" t="s">
        <v>136</v>
      </c>
      <c r="B3" s="104">
        <v>0</v>
      </c>
      <c r="C3" s="102"/>
      <c r="D3" s="102"/>
      <c r="E3" s="102"/>
      <c r="F3" s="102"/>
      <c r="G3" s="102"/>
      <c r="H3" s="102"/>
      <c r="I3" s="102"/>
      <c r="J3" s="102"/>
      <c r="K3" s="102"/>
      <c r="L3" s="102"/>
      <c r="M3" s="102"/>
      <c r="N3" s="102"/>
      <c r="O3" s="102"/>
      <c r="P3" s="102"/>
      <c r="Q3" s="102"/>
    </row>
    <row r="4" spans="1:17" ht="18" x14ac:dyDescent="0.25">
      <c r="A4" s="99" t="s">
        <v>137</v>
      </c>
      <c r="B4" s="104">
        <v>0</v>
      </c>
      <c r="C4" s="102"/>
      <c r="D4" s="102"/>
      <c r="E4" s="102"/>
      <c r="F4" s="102"/>
      <c r="G4" s="102"/>
      <c r="H4" s="102"/>
      <c r="I4" s="102"/>
      <c r="J4" s="102"/>
      <c r="K4" s="102"/>
      <c r="L4" s="102"/>
      <c r="M4" s="102"/>
      <c r="N4" s="102"/>
      <c r="O4" s="102"/>
      <c r="P4" s="102"/>
      <c r="Q4" s="102"/>
    </row>
    <row r="5" spans="1:17" ht="18" x14ac:dyDescent="0.25">
      <c r="A5" s="99" t="s">
        <v>138</v>
      </c>
      <c r="B5" s="104">
        <v>0</v>
      </c>
      <c r="C5" s="102"/>
      <c r="D5" s="102"/>
      <c r="E5" s="102"/>
      <c r="F5" s="102"/>
      <c r="G5" s="102"/>
      <c r="H5" s="102"/>
      <c r="I5" s="102"/>
      <c r="J5" s="102"/>
      <c r="K5" s="102"/>
      <c r="L5" s="102"/>
      <c r="M5" s="102"/>
      <c r="N5" s="102"/>
      <c r="O5" s="102"/>
      <c r="P5" s="102"/>
      <c r="Q5" s="102"/>
    </row>
    <row r="6" spans="1:17" ht="15.75" x14ac:dyDescent="0.25">
      <c r="A6" s="44"/>
      <c r="B6" s="103"/>
      <c r="C6" s="102"/>
      <c r="D6" s="102"/>
      <c r="E6" s="102"/>
      <c r="F6" s="102"/>
      <c r="G6" s="102"/>
      <c r="H6" s="102"/>
      <c r="I6" s="102"/>
      <c r="J6" s="102"/>
      <c r="K6" s="102"/>
      <c r="L6" s="102"/>
      <c r="M6" s="102"/>
      <c r="N6" s="102"/>
      <c r="O6" s="102"/>
      <c r="P6" s="102"/>
      <c r="Q6" s="102"/>
    </row>
    <row r="7" spans="1:17" ht="16.5" thickBot="1" x14ac:dyDescent="0.3">
      <c r="A7" s="44"/>
      <c r="B7" s="105"/>
      <c r="C7" s="102"/>
      <c r="D7" s="102"/>
      <c r="E7" s="102"/>
      <c r="F7" s="102"/>
      <c r="G7" s="102"/>
      <c r="H7" s="102"/>
      <c r="I7" s="102"/>
      <c r="J7" s="102"/>
      <c r="K7" s="102"/>
      <c r="L7" s="102"/>
      <c r="M7" s="102"/>
      <c r="N7" s="102"/>
      <c r="O7" s="102"/>
      <c r="P7" s="102"/>
      <c r="Q7" s="102"/>
    </row>
    <row r="8" spans="1:17" ht="15.75" x14ac:dyDescent="0.25">
      <c r="A8" s="106"/>
      <c r="B8" s="107" t="s">
        <v>139</v>
      </c>
      <c r="C8" s="108" t="s">
        <v>140</v>
      </c>
      <c r="D8" s="108" t="s">
        <v>141</v>
      </c>
      <c r="E8" s="108" t="s">
        <v>142</v>
      </c>
      <c r="F8" s="108" t="s">
        <v>143</v>
      </c>
      <c r="G8" s="108" t="s">
        <v>144</v>
      </c>
      <c r="H8" s="108" t="s">
        <v>145</v>
      </c>
      <c r="I8" s="108" t="s">
        <v>146</v>
      </c>
      <c r="J8" s="108" t="s">
        <v>147</v>
      </c>
      <c r="K8" s="108" t="s">
        <v>148</v>
      </c>
      <c r="L8" s="108" t="s">
        <v>149</v>
      </c>
      <c r="M8" s="108" t="s">
        <v>150</v>
      </c>
      <c r="N8" s="108" t="s">
        <v>151</v>
      </c>
      <c r="O8" s="108" t="s">
        <v>152</v>
      </c>
      <c r="P8" s="108" t="s">
        <v>153</v>
      </c>
      <c r="Q8" s="109" t="s">
        <v>154</v>
      </c>
    </row>
    <row r="9" spans="1:17" ht="15.75" x14ac:dyDescent="0.25">
      <c r="A9" s="110"/>
      <c r="B9" s="111"/>
      <c r="C9" s="112"/>
      <c r="D9" s="112"/>
      <c r="E9" s="112"/>
      <c r="F9" s="112"/>
      <c r="G9" s="112"/>
      <c r="H9" s="112"/>
      <c r="I9" s="112"/>
      <c r="J9" s="112"/>
      <c r="K9" s="112"/>
      <c r="L9" s="112"/>
      <c r="M9" s="112"/>
      <c r="N9" s="112"/>
      <c r="O9" s="112"/>
      <c r="P9" s="112"/>
      <c r="Q9" s="113"/>
    </row>
    <row r="10" spans="1:17" ht="15.75" x14ac:dyDescent="0.25">
      <c r="A10" s="114" t="s">
        <v>155</v>
      </c>
      <c r="B10" s="115">
        <f>B3</f>
        <v>0</v>
      </c>
      <c r="C10" s="112">
        <f>'Unit Distribution and Rents'!K21*12</f>
        <v>0</v>
      </c>
      <c r="D10" s="112">
        <f>C10*(1+$B$10)</f>
        <v>0</v>
      </c>
      <c r="E10" s="112">
        <f t="shared" ref="E10:Q10" si="0">D10*(1+$B$10)</f>
        <v>0</v>
      </c>
      <c r="F10" s="112">
        <f t="shared" si="0"/>
        <v>0</v>
      </c>
      <c r="G10" s="112">
        <f t="shared" si="0"/>
        <v>0</v>
      </c>
      <c r="H10" s="112">
        <f t="shared" si="0"/>
        <v>0</v>
      </c>
      <c r="I10" s="112">
        <f t="shared" si="0"/>
        <v>0</v>
      </c>
      <c r="J10" s="112">
        <f t="shared" si="0"/>
        <v>0</v>
      </c>
      <c r="K10" s="112">
        <f t="shared" si="0"/>
        <v>0</v>
      </c>
      <c r="L10" s="112">
        <f t="shared" si="0"/>
        <v>0</v>
      </c>
      <c r="M10" s="112">
        <f t="shared" si="0"/>
        <v>0</v>
      </c>
      <c r="N10" s="112">
        <f t="shared" si="0"/>
        <v>0</v>
      </c>
      <c r="O10" s="112">
        <f t="shared" si="0"/>
        <v>0</v>
      </c>
      <c r="P10" s="112">
        <f t="shared" si="0"/>
        <v>0</v>
      </c>
      <c r="Q10" s="113">
        <f t="shared" si="0"/>
        <v>0</v>
      </c>
    </row>
    <row r="11" spans="1:17" ht="16.5" thickBot="1" x14ac:dyDescent="0.3">
      <c r="A11" s="110" t="s">
        <v>156</v>
      </c>
      <c r="B11" s="115">
        <f>B4</f>
        <v>0</v>
      </c>
      <c r="C11" s="116">
        <f>C10*$B$11</f>
        <v>0</v>
      </c>
      <c r="D11" s="116">
        <f t="shared" ref="D11:Q11" si="1">D10*$B$11</f>
        <v>0</v>
      </c>
      <c r="E11" s="116">
        <f t="shared" si="1"/>
        <v>0</v>
      </c>
      <c r="F11" s="116">
        <f t="shared" si="1"/>
        <v>0</v>
      </c>
      <c r="G11" s="116">
        <f t="shared" si="1"/>
        <v>0</v>
      </c>
      <c r="H11" s="116">
        <f t="shared" si="1"/>
        <v>0</v>
      </c>
      <c r="I11" s="116">
        <f t="shared" si="1"/>
        <v>0</v>
      </c>
      <c r="J11" s="116">
        <f t="shared" si="1"/>
        <v>0</v>
      </c>
      <c r="K11" s="116">
        <f t="shared" si="1"/>
        <v>0</v>
      </c>
      <c r="L11" s="116">
        <f t="shared" si="1"/>
        <v>0</v>
      </c>
      <c r="M11" s="116">
        <f t="shared" si="1"/>
        <v>0</v>
      </c>
      <c r="N11" s="116">
        <f t="shared" si="1"/>
        <v>0</v>
      </c>
      <c r="O11" s="116">
        <f t="shared" si="1"/>
        <v>0</v>
      </c>
      <c r="P11" s="116">
        <f t="shared" si="1"/>
        <v>0</v>
      </c>
      <c r="Q11" s="117">
        <f t="shared" si="1"/>
        <v>0</v>
      </c>
    </row>
    <row r="12" spans="1:17" ht="15.75" x14ac:dyDescent="0.25">
      <c r="A12" s="114" t="s">
        <v>157</v>
      </c>
      <c r="B12" s="118"/>
      <c r="C12" s="119">
        <f>C10-C11</f>
        <v>0</v>
      </c>
      <c r="D12" s="119">
        <f t="shared" ref="D12:Q12" si="2">D10-D11</f>
        <v>0</v>
      </c>
      <c r="E12" s="119">
        <f t="shared" si="2"/>
        <v>0</v>
      </c>
      <c r="F12" s="119">
        <f t="shared" si="2"/>
        <v>0</v>
      </c>
      <c r="G12" s="119">
        <f t="shared" si="2"/>
        <v>0</v>
      </c>
      <c r="H12" s="119">
        <f t="shared" si="2"/>
        <v>0</v>
      </c>
      <c r="I12" s="119">
        <f t="shared" si="2"/>
        <v>0</v>
      </c>
      <c r="J12" s="119">
        <f t="shared" si="2"/>
        <v>0</v>
      </c>
      <c r="K12" s="119">
        <f t="shared" si="2"/>
        <v>0</v>
      </c>
      <c r="L12" s="119">
        <f t="shared" si="2"/>
        <v>0</v>
      </c>
      <c r="M12" s="119">
        <f t="shared" si="2"/>
        <v>0</v>
      </c>
      <c r="N12" s="119">
        <f t="shared" si="2"/>
        <v>0</v>
      </c>
      <c r="O12" s="119">
        <f t="shared" si="2"/>
        <v>0</v>
      </c>
      <c r="P12" s="119">
        <f t="shared" si="2"/>
        <v>0</v>
      </c>
      <c r="Q12" s="120">
        <f t="shared" si="2"/>
        <v>0</v>
      </c>
    </row>
    <row r="13" spans="1:17" ht="15.75" x14ac:dyDescent="0.25">
      <c r="A13" s="110" t="s">
        <v>158</v>
      </c>
      <c r="B13" s="118"/>
      <c r="C13" s="112"/>
      <c r="D13" s="112"/>
      <c r="E13" s="112"/>
      <c r="F13" s="112"/>
      <c r="G13" s="112"/>
      <c r="H13" s="112"/>
      <c r="I13" s="112"/>
      <c r="J13" s="112"/>
      <c r="K13" s="112"/>
      <c r="L13" s="112"/>
      <c r="M13" s="112"/>
      <c r="N13" s="112"/>
      <c r="O13" s="112"/>
      <c r="P13" s="112"/>
      <c r="Q13" s="113"/>
    </row>
    <row r="14" spans="1:17" ht="15.75" x14ac:dyDescent="0.25">
      <c r="A14" s="110" t="s">
        <v>159</v>
      </c>
      <c r="B14" s="121">
        <f>B5</f>
        <v>0</v>
      </c>
      <c r="C14" s="122">
        <f>'Development Expenses'!B22</f>
        <v>0</v>
      </c>
      <c r="D14" s="122">
        <f t="shared" ref="D14:Q14" si="3">C14*(1+$B$14)</f>
        <v>0</v>
      </c>
      <c r="E14" s="122">
        <f>D14*(1+$B$14)</f>
        <v>0</v>
      </c>
      <c r="F14" s="122">
        <f t="shared" si="3"/>
        <v>0</v>
      </c>
      <c r="G14" s="122">
        <f t="shared" si="3"/>
        <v>0</v>
      </c>
      <c r="H14" s="122">
        <f t="shared" si="3"/>
        <v>0</v>
      </c>
      <c r="I14" s="122">
        <f t="shared" si="3"/>
        <v>0</v>
      </c>
      <c r="J14" s="122">
        <f t="shared" si="3"/>
        <v>0</v>
      </c>
      <c r="K14" s="122">
        <f t="shared" si="3"/>
        <v>0</v>
      </c>
      <c r="L14" s="122">
        <f t="shared" si="3"/>
        <v>0</v>
      </c>
      <c r="M14" s="122">
        <f t="shared" si="3"/>
        <v>0</v>
      </c>
      <c r="N14" s="122">
        <f t="shared" si="3"/>
        <v>0</v>
      </c>
      <c r="O14" s="122">
        <f t="shared" si="3"/>
        <v>0</v>
      </c>
      <c r="P14" s="122">
        <f t="shared" si="3"/>
        <v>0</v>
      </c>
      <c r="Q14" s="113">
        <f t="shared" si="3"/>
        <v>0</v>
      </c>
    </row>
    <row r="15" spans="1:17" ht="16.5" thickBot="1" x14ac:dyDescent="0.3">
      <c r="A15" s="110" t="s">
        <v>179</v>
      </c>
      <c r="B15" s="176"/>
      <c r="C15" s="122">
        <f>'Development Expenses'!$B$27</f>
        <v>0</v>
      </c>
      <c r="D15" s="122">
        <f>'Development Expenses'!$B$27</f>
        <v>0</v>
      </c>
      <c r="E15" s="122">
        <f>'Development Expenses'!$B$27</f>
        <v>0</v>
      </c>
      <c r="F15" s="122">
        <f>'Development Expenses'!$B$27</f>
        <v>0</v>
      </c>
      <c r="G15" s="122">
        <f>'Development Expenses'!$B$27</f>
        <v>0</v>
      </c>
      <c r="H15" s="122">
        <f>'Development Expenses'!$B$27</f>
        <v>0</v>
      </c>
      <c r="I15" s="122">
        <f>'Development Expenses'!$B$27</f>
        <v>0</v>
      </c>
      <c r="J15" s="122">
        <f>'Development Expenses'!$B$27</f>
        <v>0</v>
      </c>
      <c r="K15" s="122">
        <f>'Development Expenses'!$B$27</f>
        <v>0</v>
      </c>
      <c r="L15" s="122">
        <f>'Development Expenses'!$B$27</f>
        <v>0</v>
      </c>
      <c r="M15" s="122">
        <f>'Development Expenses'!$B$27</f>
        <v>0</v>
      </c>
      <c r="N15" s="122">
        <f>'Development Expenses'!$B$27</f>
        <v>0</v>
      </c>
      <c r="O15" s="122">
        <f>'Development Expenses'!$B$27</f>
        <v>0</v>
      </c>
      <c r="P15" s="122">
        <f>'Development Expenses'!$B$27</f>
        <v>0</v>
      </c>
      <c r="Q15" s="122">
        <f>'Development Expenses'!$B$27</f>
        <v>0</v>
      </c>
    </row>
    <row r="16" spans="1:17" ht="15.75" x14ac:dyDescent="0.25">
      <c r="A16" s="114" t="s">
        <v>160</v>
      </c>
      <c r="B16" s="123"/>
      <c r="C16" s="124">
        <f>C12-C14-C15</f>
        <v>0</v>
      </c>
      <c r="D16" s="124">
        <f t="shared" ref="D16:Q16" si="4">D12-D14-D15</f>
        <v>0</v>
      </c>
      <c r="E16" s="124">
        <f t="shared" si="4"/>
        <v>0</v>
      </c>
      <c r="F16" s="124">
        <f t="shared" si="4"/>
        <v>0</v>
      </c>
      <c r="G16" s="124">
        <f t="shared" si="4"/>
        <v>0</v>
      </c>
      <c r="H16" s="124">
        <f t="shared" si="4"/>
        <v>0</v>
      </c>
      <c r="I16" s="124">
        <f t="shared" si="4"/>
        <v>0</v>
      </c>
      <c r="J16" s="124">
        <f t="shared" si="4"/>
        <v>0</v>
      </c>
      <c r="K16" s="124">
        <f t="shared" si="4"/>
        <v>0</v>
      </c>
      <c r="L16" s="124">
        <f t="shared" si="4"/>
        <v>0</v>
      </c>
      <c r="M16" s="124">
        <f t="shared" si="4"/>
        <v>0</v>
      </c>
      <c r="N16" s="124">
        <f t="shared" si="4"/>
        <v>0</v>
      </c>
      <c r="O16" s="124">
        <f t="shared" si="4"/>
        <v>0</v>
      </c>
      <c r="P16" s="124">
        <f t="shared" si="4"/>
        <v>0</v>
      </c>
      <c r="Q16" s="125">
        <f t="shared" si="4"/>
        <v>0</v>
      </c>
    </row>
    <row r="17" spans="1:17" ht="15.75" x14ac:dyDescent="0.25">
      <c r="A17" s="114"/>
      <c r="B17" s="123"/>
      <c r="C17" s="126"/>
      <c r="D17" s="126"/>
      <c r="E17" s="126"/>
      <c r="F17" s="126"/>
      <c r="G17" s="126"/>
      <c r="H17" s="126"/>
      <c r="I17" s="126"/>
      <c r="J17" s="126"/>
      <c r="K17" s="126"/>
      <c r="L17" s="126"/>
      <c r="M17" s="126"/>
      <c r="N17" s="126"/>
      <c r="O17" s="126"/>
      <c r="P17" s="126"/>
      <c r="Q17" s="127"/>
    </row>
    <row r="18" spans="1:17" ht="16.5" thickBot="1" x14ac:dyDescent="0.3">
      <c r="A18" s="110" t="s">
        <v>161</v>
      </c>
      <c r="B18" s="128"/>
      <c r="C18" s="129">
        <f>IF(Loans!$B$4=Sources!$A$10,(Loans!$B$11+Loans!$B$19),0)</f>
        <v>0</v>
      </c>
      <c r="D18" s="129">
        <f>IF(Loans!$B$4=Sources!$A$10,(Loans!$B$11+Loans!$B$19),0)</f>
        <v>0</v>
      </c>
      <c r="E18" s="129">
        <f>IF(Loans!$B$4=Sources!$A$10,(Loans!$B$11+Loans!$B$19),0)</f>
        <v>0</v>
      </c>
      <c r="F18" s="129">
        <f>IF(Loans!$B$4=Sources!$A$10,(Loans!$B$11+Loans!$B$19),0)</f>
        <v>0</v>
      </c>
      <c r="G18" s="129">
        <f>IF(Loans!$B$4=Sources!$A$10,(Loans!$B$11+Loans!$B$19),0)</f>
        <v>0</v>
      </c>
      <c r="H18" s="129">
        <f>IF(Loans!$B$4=Sources!$A$10,(Loans!$B$11+Loans!$B$19),0)</f>
        <v>0</v>
      </c>
      <c r="I18" s="129">
        <f>IF(Loans!$B$4=Sources!$A$10,(Loans!$B$11+Loans!$B$19),0)</f>
        <v>0</v>
      </c>
      <c r="J18" s="129">
        <f>IF(Loans!$B$4=Sources!$A$10,(Loans!$B$11+Loans!$B$19),0)</f>
        <v>0</v>
      </c>
      <c r="K18" s="129">
        <f>IF(Loans!$B$4=Sources!$A$10,(Loans!$B$11+Loans!$B$19),0)</f>
        <v>0</v>
      </c>
      <c r="L18" s="129">
        <f>IF(Loans!$B$4=Sources!$A$10,(Loans!$B$11+Loans!$B$19),0)</f>
        <v>0</v>
      </c>
      <c r="M18" s="129">
        <f>IF(Loans!$B$4=Sources!$A$10,(Loans!$B$11+Loans!$B$19),0)</f>
        <v>0</v>
      </c>
      <c r="N18" s="129">
        <f>IF(Loans!$B$4=Sources!$A$10,(Loans!$B$11+Loans!$B$19),0)</f>
        <v>0</v>
      </c>
      <c r="O18" s="129">
        <f>IF(Loans!$B$4=Sources!$A$10,(Loans!$B$11+Loans!$B$19),0)</f>
        <v>0</v>
      </c>
      <c r="P18" s="129">
        <f>IF(Loans!$B$4=Sources!$A$10,(Loans!$B$11+Loans!$B$19),0)</f>
        <v>0</v>
      </c>
      <c r="Q18" s="137">
        <f>IF(Loans!$B$4=Sources!$A$10,(Loans!$B$11+Loans!$B$19),0)</f>
        <v>0</v>
      </c>
    </row>
    <row r="19" spans="1:17" ht="15.75" x14ac:dyDescent="0.25">
      <c r="A19" s="110" t="s">
        <v>162</v>
      </c>
      <c r="B19" s="128"/>
      <c r="C19" s="138">
        <f>C16-C18</f>
        <v>0</v>
      </c>
      <c r="D19" s="138">
        <f>D14-D18</f>
        <v>0</v>
      </c>
      <c r="E19" s="138">
        <f t="shared" ref="E19:Q19" si="5">E14-E18</f>
        <v>0</v>
      </c>
      <c r="F19" s="138">
        <f t="shared" si="5"/>
        <v>0</v>
      </c>
      <c r="G19" s="138">
        <f>G14-G18</f>
        <v>0</v>
      </c>
      <c r="H19" s="138">
        <f t="shared" si="5"/>
        <v>0</v>
      </c>
      <c r="I19" s="138">
        <f t="shared" si="5"/>
        <v>0</v>
      </c>
      <c r="J19" s="138">
        <f t="shared" si="5"/>
        <v>0</v>
      </c>
      <c r="K19" s="138">
        <f t="shared" si="5"/>
        <v>0</v>
      </c>
      <c r="L19" s="138">
        <f t="shared" si="5"/>
        <v>0</v>
      </c>
      <c r="M19" s="138">
        <f t="shared" si="5"/>
        <v>0</v>
      </c>
      <c r="N19" s="138">
        <f t="shared" si="5"/>
        <v>0</v>
      </c>
      <c r="O19" s="138">
        <f t="shared" si="5"/>
        <v>0</v>
      </c>
      <c r="P19" s="138">
        <f>P14-P18</f>
        <v>0</v>
      </c>
      <c r="Q19" s="138">
        <f t="shared" si="5"/>
        <v>0</v>
      </c>
    </row>
    <row r="20" spans="1:17" ht="16.5" thickBot="1" x14ac:dyDescent="0.3">
      <c r="A20" s="130" t="s">
        <v>163</v>
      </c>
      <c r="B20" s="131"/>
      <c r="C20" s="136" t="e">
        <f>C16/C18</f>
        <v>#DIV/0!</v>
      </c>
      <c r="D20" s="132" t="e">
        <f t="shared" ref="D20:Q20" si="6">D16/D18</f>
        <v>#DIV/0!</v>
      </c>
      <c r="E20" s="132" t="e">
        <f t="shared" si="6"/>
        <v>#DIV/0!</v>
      </c>
      <c r="F20" s="132" t="e">
        <f t="shared" si="6"/>
        <v>#DIV/0!</v>
      </c>
      <c r="G20" s="132" t="e">
        <f t="shared" si="6"/>
        <v>#DIV/0!</v>
      </c>
      <c r="H20" s="132" t="e">
        <f t="shared" si="6"/>
        <v>#DIV/0!</v>
      </c>
      <c r="I20" s="132" t="e">
        <f t="shared" si="6"/>
        <v>#DIV/0!</v>
      </c>
      <c r="J20" s="132" t="e">
        <f t="shared" si="6"/>
        <v>#DIV/0!</v>
      </c>
      <c r="K20" s="132" t="e">
        <f t="shared" si="6"/>
        <v>#DIV/0!</v>
      </c>
      <c r="L20" s="132" t="e">
        <f t="shared" si="6"/>
        <v>#DIV/0!</v>
      </c>
      <c r="M20" s="133" t="e">
        <f t="shared" si="6"/>
        <v>#DIV/0!</v>
      </c>
      <c r="N20" s="133" t="e">
        <f t="shared" si="6"/>
        <v>#DIV/0!</v>
      </c>
      <c r="O20" s="133" t="e">
        <f t="shared" si="6"/>
        <v>#DIV/0!</v>
      </c>
      <c r="P20" s="133" t="e">
        <f t="shared" si="6"/>
        <v>#DIV/0!</v>
      </c>
      <c r="Q20" s="134" t="e">
        <f t="shared" si="6"/>
        <v>#DIV/0!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D0E50-52ED-480E-BE0F-93A7D394B9CB}">
  <dimension ref="A1:A18"/>
  <sheetViews>
    <sheetView workbookViewId="0">
      <selection activeCell="C9" sqref="C9"/>
    </sheetView>
  </sheetViews>
  <sheetFormatPr defaultRowHeight="15" x14ac:dyDescent="0.25"/>
  <cols>
    <col min="1" max="1" width="21" bestFit="1" customWidth="1"/>
  </cols>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176</v>
      </c>
    </row>
    <row r="9" spans="1:1" x14ac:dyDescent="0.25">
      <c r="A9" t="s">
        <v>170</v>
      </c>
    </row>
    <row r="10" spans="1:1" x14ac:dyDescent="0.25">
      <c r="A10" s="56" t="s">
        <v>171</v>
      </c>
    </row>
    <row r="11" spans="1:1" x14ac:dyDescent="0.25">
      <c r="A11" s="56" t="s">
        <v>127</v>
      </c>
    </row>
    <row r="13" spans="1:1" x14ac:dyDescent="0.25">
      <c r="A13" t="s">
        <v>172</v>
      </c>
    </row>
    <row r="14" spans="1:1" x14ac:dyDescent="0.25">
      <c r="A14" s="56" t="s">
        <v>173</v>
      </c>
    </row>
    <row r="15" spans="1:1" x14ac:dyDescent="0.25">
      <c r="A15" s="56" t="s">
        <v>174</v>
      </c>
    </row>
    <row r="16" spans="1:1" x14ac:dyDescent="0.25">
      <c r="A16" s="56" t="s">
        <v>29</v>
      </c>
    </row>
    <row r="18" spans="1:1" x14ac:dyDescent="0.25">
      <c r="A18" s="56"/>
    </row>
  </sheetData>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Development Budget</vt:lpstr>
      <vt:lpstr>Maximum Cost per Unit</vt:lpstr>
      <vt:lpstr>Profit and Loss</vt:lpstr>
      <vt:lpstr>Unit Distribution and Rents</vt:lpstr>
      <vt:lpstr>Development Expenses</vt:lpstr>
      <vt:lpstr>Loans</vt:lpstr>
      <vt:lpstr>Pro Forma</vt:lpstr>
      <vt:lpstr>Sources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Myers</dc:creator>
  <cp:lastModifiedBy>Emily Myers</cp:lastModifiedBy>
  <dcterms:created xsi:type="dcterms:W3CDTF">2025-01-07T16:25:01Z</dcterms:created>
  <dcterms:modified xsi:type="dcterms:W3CDTF">2026-01-22T17:41:29Z</dcterms:modified>
</cp:coreProperties>
</file>